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/Users/herronjc/Desktop/"/>
    </mc:Choice>
  </mc:AlternateContent>
  <xr:revisionPtr revIDLastSave="0" documentId="13_ncr:1_{CBBAAB36-A562-A548-8D43-FCAC5E699F41}" xr6:coauthVersionLast="41" xr6:coauthVersionMax="41" xr10:uidLastSave="{00000000-0000-0000-0000-000000000000}"/>
  <bookViews>
    <workbookView xWindow="4460" yWindow="1240" windowWidth="33840" windowHeight="21800" xr2:uid="{00000000-000D-0000-FFFF-FFFF00000000}"/>
  </bookViews>
  <sheets>
    <sheet name="Parameters &amp; Results" sheetId="1" r:id="rId1"/>
    <sheet name="Calculations" sheetId="2" r:id="rId2"/>
    <sheet name="Manual" sheetId="3" r:id="rId3"/>
  </sheets>
  <definedNames>
    <definedName name="_Fit11">'Parameters &amp; Results'!$C$8</definedName>
    <definedName name="_Fit12">'Parameters &amp; Results'!$C$10</definedName>
    <definedName name="_Fit22">'Parameters &amp; Results'!$C$12</definedName>
    <definedName name="EndFreqA1">Calculations!$B$18</definedName>
    <definedName name="EndFreqA1A1">Calculations!$D$18</definedName>
    <definedName name="EndFreqA1A2">Calculations!$E$18</definedName>
    <definedName name="EndFreqA2">Calculations!$C$18</definedName>
    <definedName name="EndFreqA2A2">Calculations!$F$18</definedName>
    <definedName name="F">'Parameters &amp; Results'!$C$24</definedName>
    <definedName name="Mut1to2">'Parameters &amp; Results'!$C$14</definedName>
    <definedName name="Mut2to1">'Parameters &amp; Results'!$C$16</definedName>
    <definedName name="PercentMigs">'Parameters &amp; Results'!$C$18</definedName>
    <definedName name="PopSize">'Parameters &amp; Results'!$C$22</definedName>
    <definedName name="_xlnm.Print_Area" localSheetId="0">'Parameters &amp; Results'!$A$1:$P$25</definedName>
    <definedName name="SourceFreqA1">'Parameters &amp; Results'!$C$20</definedName>
    <definedName name="StartFreqA1">'Parameters &amp; Results'!$C$4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7" i="2" l="1"/>
  <c r="Z17" i="2"/>
  <c r="Y17" i="2"/>
  <c r="X17" i="2"/>
  <c r="W17" i="2"/>
  <c r="V17" i="2"/>
  <c r="U17" i="2"/>
  <c r="T17" i="2"/>
  <c r="S17" i="2"/>
  <c r="R17" i="2"/>
  <c r="Q17" i="2"/>
  <c r="AA16" i="2"/>
  <c r="Z16" i="2"/>
  <c r="Y16" i="2"/>
  <c r="X16" i="2"/>
  <c r="W16" i="2"/>
  <c r="V16" i="2"/>
  <c r="U16" i="2"/>
  <c r="T16" i="2"/>
  <c r="S16" i="2"/>
  <c r="R16" i="2"/>
  <c r="Q16" i="2"/>
  <c r="AA15" i="2"/>
  <c r="Z15" i="2"/>
  <c r="Y15" i="2"/>
  <c r="X15" i="2"/>
  <c r="W15" i="2"/>
  <c r="V15" i="2"/>
  <c r="U15" i="2"/>
  <c r="T15" i="2"/>
  <c r="S15" i="2"/>
  <c r="R15" i="2"/>
  <c r="Q15" i="2"/>
  <c r="AA14" i="2"/>
  <c r="Z14" i="2"/>
  <c r="Y14" i="2"/>
  <c r="X14" i="2"/>
  <c r="W14" i="2"/>
  <c r="V14" i="2"/>
  <c r="U14" i="2"/>
  <c r="T14" i="2"/>
  <c r="S14" i="2"/>
  <c r="R14" i="2"/>
  <c r="Q14" i="2"/>
  <c r="AA13" i="2"/>
  <c r="Z13" i="2"/>
  <c r="Y13" i="2"/>
  <c r="X13" i="2"/>
  <c r="W13" i="2"/>
  <c r="V13" i="2"/>
  <c r="U13" i="2"/>
  <c r="T13" i="2"/>
  <c r="S13" i="2"/>
  <c r="R13" i="2"/>
  <c r="Q13" i="2"/>
  <c r="AA12" i="2"/>
  <c r="Z12" i="2"/>
  <c r="Y12" i="2"/>
  <c r="X12" i="2"/>
  <c r="W12" i="2"/>
  <c r="V12" i="2"/>
  <c r="U12" i="2"/>
  <c r="T12" i="2"/>
  <c r="S12" i="2"/>
  <c r="R12" i="2"/>
  <c r="Q12" i="2"/>
  <c r="AA11" i="2"/>
  <c r="Z11" i="2"/>
  <c r="Y11" i="2"/>
  <c r="X11" i="2"/>
  <c r="W11" i="2"/>
  <c r="V11" i="2"/>
  <c r="U11" i="2"/>
  <c r="T11" i="2"/>
  <c r="S11" i="2"/>
  <c r="R11" i="2"/>
  <c r="Q11" i="2"/>
  <c r="AA10" i="2"/>
  <c r="Z10" i="2"/>
  <c r="Y10" i="2"/>
  <c r="X10" i="2"/>
  <c r="W10" i="2"/>
  <c r="V10" i="2"/>
  <c r="U10" i="2"/>
  <c r="T10" i="2"/>
  <c r="S10" i="2"/>
  <c r="R10" i="2"/>
  <c r="Q10" i="2"/>
  <c r="AA9" i="2"/>
  <c r="Z9" i="2"/>
  <c r="Y9" i="2"/>
  <c r="X9" i="2"/>
  <c r="W9" i="2"/>
  <c r="V9" i="2"/>
  <c r="U9" i="2"/>
  <c r="T9" i="2"/>
  <c r="S9" i="2"/>
  <c r="R9" i="2"/>
  <c r="Q9" i="2"/>
  <c r="AA8" i="2"/>
  <c r="Z8" i="2"/>
  <c r="Y8" i="2"/>
  <c r="X8" i="2"/>
  <c r="W8" i="2"/>
  <c r="V8" i="2"/>
  <c r="U8" i="2"/>
  <c r="T8" i="2"/>
  <c r="S8" i="2"/>
  <c r="R8" i="2"/>
  <c r="Q8" i="2"/>
  <c r="AA7" i="2"/>
  <c r="Z7" i="2"/>
  <c r="Y7" i="2"/>
  <c r="X7" i="2"/>
  <c r="W7" i="2"/>
  <c r="V7" i="2"/>
  <c r="U7" i="2"/>
  <c r="T7" i="2"/>
  <c r="S7" i="2"/>
  <c r="R7" i="2"/>
  <c r="Q7" i="2"/>
  <c r="AA6" i="2"/>
  <c r="Z6" i="2"/>
  <c r="Y6" i="2"/>
  <c r="X6" i="2"/>
  <c r="W6" i="2"/>
  <c r="V6" i="2"/>
  <c r="U6" i="2"/>
  <c r="T6" i="2"/>
  <c r="S6" i="2"/>
  <c r="R6" i="2"/>
  <c r="Q6" i="2"/>
  <c r="AA5" i="2"/>
  <c r="Z5" i="2"/>
  <c r="Y5" i="2"/>
  <c r="X5" i="2"/>
  <c r="W5" i="2"/>
  <c r="V5" i="2"/>
  <c r="U5" i="2"/>
  <c r="T5" i="2"/>
  <c r="S5" i="2"/>
  <c r="R5" i="2"/>
  <c r="Q5" i="2"/>
  <c r="AA4" i="2"/>
  <c r="Z4" i="2"/>
  <c r="Y4" i="2"/>
  <c r="X4" i="2"/>
  <c r="W4" i="2"/>
  <c r="V4" i="2"/>
  <c r="U4" i="2"/>
  <c r="T4" i="2"/>
  <c r="S4" i="2"/>
  <c r="R4" i="2"/>
  <c r="Q4" i="2"/>
  <c r="AA3" i="2"/>
  <c r="Z3" i="2"/>
  <c r="Y3" i="2"/>
  <c r="X3" i="2"/>
  <c r="W3" i="2"/>
  <c r="V3" i="2"/>
  <c r="U3" i="2"/>
  <c r="T3" i="2"/>
  <c r="S3" i="2"/>
  <c r="R3" i="2"/>
  <c r="Q3" i="2"/>
  <c r="AA2" i="2"/>
  <c r="Z2" i="2"/>
  <c r="Y2" i="2"/>
  <c r="X2" i="2"/>
  <c r="W2" i="2"/>
  <c r="V2" i="2"/>
  <c r="U2" i="2"/>
  <c r="T2" i="2"/>
  <c r="S2" i="2"/>
  <c r="R2" i="2"/>
  <c r="Q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2" i="2"/>
  <c r="B2" i="2"/>
  <c r="D2" i="2"/>
  <c r="C2" i="2"/>
  <c r="E2" i="2"/>
  <c r="F2" i="2"/>
  <c r="G2" i="2"/>
  <c r="H2" i="2"/>
  <c r="I2" i="2"/>
  <c r="J2" i="2"/>
  <c r="L2" i="2"/>
  <c r="N2" i="2"/>
  <c r="B3" i="2"/>
  <c r="D3" i="2"/>
  <c r="C3" i="2"/>
  <c r="E3" i="2"/>
  <c r="F3" i="2"/>
  <c r="G3" i="2"/>
  <c r="H3" i="2"/>
  <c r="I3" i="2"/>
  <c r="J3" i="2"/>
  <c r="L3" i="2"/>
  <c r="N3" i="2"/>
  <c r="B4" i="2"/>
  <c r="D4" i="2"/>
  <c r="C4" i="2"/>
  <c r="E4" i="2"/>
  <c r="F4" i="2"/>
  <c r="G4" i="2"/>
  <c r="H4" i="2"/>
  <c r="I4" i="2"/>
  <c r="J4" i="2"/>
  <c r="L4" i="2"/>
  <c r="N4" i="2"/>
  <c r="B5" i="2"/>
  <c r="D5" i="2"/>
  <c r="C5" i="2"/>
  <c r="E5" i="2"/>
  <c r="F5" i="2"/>
  <c r="G5" i="2"/>
  <c r="H5" i="2"/>
  <c r="I5" i="2"/>
  <c r="J5" i="2"/>
  <c r="L5" i="2"/>
  <c r="N5" i="2"/>
  <c r="B6" i="2"/>
  <c r="D6" i="2"/>
  <c r="C6" i="2"/>
  <c r="E6" i="2"/>
  <c r="F6" i="2"/>
  <c r="G6" i="2"/>
  <c r="H6" i="2"/>
  <c r="I6" i="2"/>
  <c r="J6" i="2"/>
  <c r="L6" i="2"/>
  <c r="N6" i="2"/>
  <c r="B7" i="2"/>
  <c r="D7" i="2"/>
  <c r="C7" i="2"/>
  <c r="E7" i="2"/>
  <c r="F7" i="2"/>
  <c r="G7" i="2"/>
  <c r="H7" i="2"/>
  <c r="I7" i="2"/>
  <c r="J7" i="2"/>
  <c r="L7" i="2"/>
  <c r="N7" i="2"/>
  <c r="B8" i="2"/>
  <c r="D8" i="2"/>
  <c r="C8" i="2"/>
  <c r="E8" i="2"/>
  <c r="F8" i="2"/>
  <c r="G8" i="2"/>
  <c r="H8" i="2"/>
  <c r="I8" i="2"/>
  <c r="J8" i="2"/>
  <c r="L8" i="2"/>
  <c r="N8" i="2"/>
  <c r="B9" i="2"/>
  <c r="D9" i="2"/>
  <c r="C9" i="2"/>
  <c r="E9" i="2"/>
  <c r="F9" i="2"/>
  <c r="G9" i="2"/>
  <c r="H9" i="2"/>
  <c r="I9" i="2"/>
  <c r="J9" i="2"/>
  <c r="L9" i="2"/>
  <c r="N9" i="2"/>
  <c r="B10" i="2"/>
  <c r="D10" i="2"/>
  <c r="C10" i="2"/>
  <c r="E10" i="2"/>
  <c r="F10" i="2"/>
  <c r="G10" i="2"/>
  <c r="H10" i="2"/>
  <c r="I10" i="2"/>
  <c r="J10" i="2"/>
  <c r="L10" i="2"/>
  <c r="N10" i="2"/>
  <c r="B11" i="2"/>
  <c r="D11" i="2"/>
  <c r="C11" i="2"/>
  <c r="E11" i="2"/>
  <c r="F11" i="2"/>
  <c r="G11" i="2"/>
  <c r="H11" i="2"/>
  <c r="I11" i="2"/>
  <c r="J11" i="2"/>
  <c r="L11" i="2"/>
  <c r="N11" i="2"/>
  <c r="B12" i="2"/>
  <c r="D12" i="2"/>
  <c r="C12" i="2"/>
  <c r="E12" i="2"/>
  <c r="F12" i="2"/>
  <c r="G12" i="2"/>
  <c r="H12" i="2"/>
  <c r="I12" i="2"/>
  <c r="J12" i="2"/>
  <c r="L12" i="2"/>
  <c r="N12" i="2"/>
  <c r="B13" i="2"/>
  <c r="D13" i="2"/>
  <c r="C13" i="2"/>
  <c r="E13" i="2"/>
  <c r="F13" i="2"/>
  <c r="G13" i="2"/>
  <c r="H13" i="2"/>
  <c r="I13" i="2"/>
  <c r="J13" i="2"/>
  <c r="L13" i="2"/>
  <c r="N13" i="2"/>
  <c r="B14" i="2"/>
  <c r="D14" i="2"/>
  <c r="C14" i="2"/>
  <c r="E14" i="2"/>
  <c r="F14" i="2"/>
  <c r="G14" i="2"/>
  <c r="H14" i="2"/>
  <c r="I14" i="2"/>
  <c r="J14" i="2"/>
  <c r="L14" i="2"/>
  <c r="N14" i="2"/>
  <c r="B15" i="2"/>
  <c r="D15" i="2"/>
  <c r="C15" i="2"/>
  <c r="E15" i="2"/>
  <c r="F15" i="2"/>
  <c r="G15" i="2"/>
  <c r="H15" i="2"/>
  <c r="I15" i="2"/>
  <c r="J15" i="2"/>
  <c r="L15" i="2"/>
  <c r="N15" i="2"/>
  <c r="B16" i="2"/>
  <c r="D16" i="2"/>
  <c r="C16" i="2"/>
  <c r="E16" i="2"/>
  <c r="F16" i="2"/>
  <c r="G16" i="2"/>
  <c r="H16" i="2"/>
  <c r="I16" i="2"/>
  <c r="J16" i="2"/>
  <c r="L16" i="2"/>
  <c r="N16" i="2"/>
  <c r="B17" i="2"/>
  <c r="D17" i="2"/>
  <c r="C17" i="2"/>
  <c r="E17" i="2"/>
  <c r="F17" i="2"/>
  <c r="G17" i="2"/>
  <c r="H17" i="2"/>
  <c r="I17" i="2"/>
  <c r="J17" i="2"/>
  <c r="L17" i="2"/>
  <c r="N17" i="2"/>
  <c r="B18" i="2"/>
  <c r="C18" i="2"/>
  <c r="D18" i="2"/>
  <c r="E18" i="2"/>
  <c r="F18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K2" i="2"/>
  <c r="M2" i="2"/>
  <c r="A3" i="2"/>
  <c r="K3" i="2"/>
  <c r="M3" i="2"/>
  <c r="A4" i="2"/>
  <c r="K4" i="2"/>
  <c r="M4" i="2"/>
  <c r="A5" i="2"/>
  <c r="K5" i="2"/>
  <c r="M5" i="2"/>
  <c r="A6" i="2"/>
  <c r="K6" i="2"/>
  <c r="M6" i="2"/>
  <c r="A7" i="2"/>
  <c r="K7" i="2"/>
  <c r="M7" i="2"/>
  <c r="A8" i="2"/>
  <c r="K8" i="2"/>
  <c r="M8" i="2"/>
  <c r="A9" i="2"/>
  <c r="K9" i="2"/>
  <c r="M9" i="2"/>
  <c r="A10" i="2"/>
  <c r="K10" i="2"/>
  <c r="M10" i="2"/>
  <c r="A11" i="2"/>
  <c r="K11" i="2"/>
  <c r="M11" i="2"/>
  <c r="A12" i="2"/>
  <c r="K12" i="2"/>
  <c r="M12" i="2"/>
  <c r="A13" i="2"/>
  <c r="K13" i="2"/>
  <c r="M13" i="2"/>
  <c r="A14" i="2"/>
  <c r="K14" i="2"/>
  <c r="M14" i="2"/>
  <c r="A15" i="2"/>
  <c r="K15" i="2"/>
  <c r="M15" i="2"/>
  <c r="A16" i="2"/>
  <c r="K16" i="2"/>
  <c r="M16" i="2"/>
  <c r="A17" i="2"/>
  <c r="K17" i="2"/>
  <c r="M17" i="2"/>
  <c r="C6" i="1"/>
</calcChain>
</file>

<file path=xl/sharedStrings.xml><?xml version="1.0" encoding="utf-8"?>
<sst xmlns="http://schemas.openxmlformats.org/spreadsheetml/2006/main" count="52" uniqueCount="52">
  <si>
    <t>Population size =</t>
  </si>
  <si>
    <t>NOTE: If you do not hit the enter or return key after typing a new parameter value, subsequent commands will not work.</t>
  </si>
  <si>
    <t>Infinite</t>
  </si>
  <si>
    <t>Generation</t>
  </si>
  <si>
    <t>MeanFit</t>
  </si>
  <si>
    <r>
      <t xml:space="preserve">Freq </t>
    </r>
    <r>
      <rPr>
        <b/>
        <sz val="9"/>
        <color indexed="52"/>
        <rFont val="Geneva"/>
        <family val="2"/>
      </rPr>
      <t>A</t>
    </r>
    <r>
      <rPr>
        <b/>
        <vertAlign val="subscript"/>
        <sz val="9"/>
        <color indexed="52"/>
        <rFont val="Geneva"/>
        <family val="2"/>
      </rPr>
      <t>1</t>
    </r>
  </si>
  <si>
    <r>
      <t xml:space="preserve">Freq </t>
    </r>
    <r>
      <rPr>
        <b/>
        <sz val="9"/>
        <color indexed="52"/>
        <rFont val="Geneva"/>
        <family val="2"/>
      </rPr>
      <t>A</t>
    </r>
    <r>
      <rPr>
        <b/>
        <vertAlign val="subscript"/>
        <sz val="9"/>
        <color indexed="52"/>
        <rFont val="Geneva"/>
        <family val="2"/>
      </rPr>
      <t>2</t>
    </r>
  </si>
  <si>
    <r>
      <t xml:space="preserve">Freq </t>
    </r>
    <r>
      <rPr>
        <b/>
        <sz val="9"/>
        <color indexed="50"/>
        <rFont val="Geneva"/>
        <family val="2"/>
      </rPr>
      <t>A</t>
    </r>
    <r>
      <rPr>
        <b/>
        <vertAlign val="subscript"/>
        <sz val="9"/>
        <color indexed="50"/>
        <rFont val="Geneva"/>
        <family val="2"/>
      </rPr>
      <t>1</t>
    </r>
    <r>
      <rPr>
        <b/>
        <sz val="9"/>
        <color indexed="50"/>
        <rFont val="Geneva"/>
        <family val="2"/>
      </rPr>
      <t>A</t>
    </r>
    <r>
      <rPr>
        <b/>
        <vertAlign val="subscript"/>
        <sz val="9"/>
        <color indexed="50"/>
        <rFont val="Geneva"/>
        <family val="2"/>
      </rPr>
      <t>1</t>
    </r>
  </si>
  <si>
    <r>
      <t xml:space="preserve">Freq </t>
    </r>
    <r>
      <rPr>
        <b/>
        <sz val="9"/>
        <color indexed="50"/>
        <rFont val="Geneva"/>
        <family val="2"/>
      </rPr>
      <t>A</t>
    </r>
    <r>
      <rPr>
        <b/>
        <vertAlign val="subscript"/>
        <sz val="9"/>
        <color indexed="50"/>
        <rFont val="Geneva"/>
        <family val="2"/>
      </rPr>
      <t>1</t>
    </r>
    <r>
      <rPr>
        <b/>
        <sz val="9"/>
        <color indexed="50"/>
        <rFont val="Geneva"/>
        <family val="2"/>
      </rPr>
      <t>A</t>
    </r>
    <r>
      <rPr>
        <b/>
        <vertAlign val="subscript"/>
        <sz val="9"/>
        <color indexed="50"/>
        <rFont val="Geneva"/>
        <family val="2"/>
      </rPr>
      <t>2</t>
    </r>
  </si>
  <si>
    <r>
      <t xml:space="preserve">Freq </t>
    </r>
    <r>
      <rPr>
        <b/>
        <sz val="9"/>
        <color indexed="50"/>
        <rFont val="Geneva"/>
        <family val="2"/>
      </rPr>
      <t>A</t>
    </r>
    <r>
      <rPr>
        <b/>
        <vertAlign val="subscript"/>
        <sz val="9"/>
        <color indexed="50"/>
        <rFont val="Geneva"/>
        <family val="2"/>
      </rPr>
      <t>2</t>
    </r>
    <r>
      <rPr>
        <b/>
        <sz val="9"/>
        <color indexed="50"/>
        <rFont val="Geneva"/>
        <family val="2"/>
      </rPr>
      <t>A</t>
    </r>
    <r>
      <rPr>
        <b/>
        <vertAlign val="subscript"/>
        <sz val="9"/>
        <color indexed="50"/>
        <rFont val="Geneva"/>
        <family val="2"/>
      </rPr>
      <t>2</t>
    </r>
  </si>
  <si>
    <r>
      <t xml:space="preserve">Freq </t>
    </r>
    <r>
      <rPr>
        <b/>
        <sz val="9"/>
        <color indexed="49"/>
        <rFont val="Geneva"/>
        <family val="2"/>
      </rPr>
      <t>A</t>
    </r>
    <r>
      <rPr>
        <b/>
        <vertAlign val="subscript"/>
        <sz val="9"/>
        <color indexed="49"/>
        <rFont val="Geneva"/>
        <family val="2"/>
      </rPr>
      <t>1</t>
    </r>
    <r>
      <rPr>
        <sz val="9"/>
        <color indexed="49"/>
        <rFont val="Geneva"/>
        <family val="2"/>
      </rPr>
      <t xml:space="preserve"> after sel'n</t>
    </r>
  </si>
  <si>
    <r>
      <t xml:space="preserve">Freq </t>
    </r>
    <r>
      <rPr>
        <b/>
        <sz val="9"/>
        <color indexed="49"/>
        <rFont val="Geneva"/>
        <family val="2"/>
      </rPr>
      <t>A</t>
    </r>
    <r>
      <rPr>
        <b/>
        <vertAlign val="subscript"/>
        <sz val="9"/>
        <color indexed="49"/>
        <rFont val="Geneva"/>
        <family val="2"/>
      </rPr>
      <t>2</t>
    </r>
    <r>
      <rPr>
        <sz val="9"/>
        <color indexed="49"/>
        <rFont val="Geneva"/>
        <family val="2"/>
      </rPr>
      <t xml:space="preserve"> after sel'n</t>
    </r>
  </si>
  <si>
    <r>
      <t xml:space="preserve">Freq </t>
    </r>
    <r>
      <rPr>
        <b/>
        <sz val="9"/>
        <color indexed="48"/>
        <rFont val="Geneva"/>
        <family val="2"/>
      </rPr>
      <t>A</t>
    </r>
    <r>
      <rPr>
        <b/>
        <vertAlign val="subscript"/>
        <sz val="9"/>
        <color indexed="48"/>
        <rFont val="Geneva"/>
        <family val="2"/>
      </rPr>
      <t>1</t>
    </r>
    <r>
      <rPr>
        <sz val="9"/>
        <color indexed="48"/>
        <rFont val="Geneva"/>
        <family val="2"/>
      </rPr>
      <t xml:space="preserve"> after mutation</t>
    </r>
  </si>
  <si>
    <r>
      <t xml:space="preserve">Freq </t>
    </r>
    <r>
      <rPr>
        <b/>
        <sz val="9"/>
        <color indexed="48"/>
        <rFont val="Geneva"/>
        <family val="2"/>
      </rPr>
      <t>A</t>
    </r>
    <r>
      <rPr>
        <b/>
        <vertAlign val="subscript"/>
        <sz val="9"/>
        <color indexed="48"/>
        <rFont val="Geneva"/>
        <family val="2"/>
      </rPr>
      <t>2</t>
    </r>
    <r>
      <rPr>
        <sz val="9"/>
        <color indexed="48"/>
        <rFont val="Geneva"/>
        <family val="2"/>
      </rPr>
      <t xml:space="preserve"> after mutation</t>
    </r>
  </si>
  <si>
    <r>
      <t xml:space="preserve">Freq </t>
    </r>
    <r>
      <rPr>
        <b/>
        <sz val="9"/>
        <color indexed="20"/>
        <rFont val="Geneva"/>
        <family val="2"/>
      </rPr>
      <t>A</t>
    </r>
    <r>
      <rPr>
        <b/>
        <vertAlign val="subscript"/>
        <sz val="9"/>
        <color indexed="20"/>
        <rFont val="Geneva"/>
        <family val="2"/>
      </rPr>
      <t>1</t>
    </r>
    <r>
      <rPr>
        <sz val="9"/>
        <color indexed="20"/>
        <rFont val="Geneva"/>
        <family val="2"/>
      </rPr>
      <t xml:space="preserve"> after migration</t>
    </r>
  </si>
  <si>
    <r>
      <t xml:space="preserve">Freq </t>
    </r>
    <r>
      <rPr>
        <b/>
        <sz val="9"/>
        <color indexed="20"/>
        <rFont val="Geneva"/>
        <family val="2"/>
      </rPr>
      <t>A</t>
    </r>
    <r>
      <rPr>
        <b/>
        <vertAlign val="subscript"/>
        <sz val="9"/>
        <color indexed="20"/>
        <rFont val="Geneva"/>
        <family val="2"/>
      </rPr>
      <t>2</t>
    </r>
    <r>
      <rPr>
        <sz val="9"/>
        <color indexed="20"/>
        <rFont val="Geneva"/>
        <family val="2"/>
      </rPr>
      <t xml:space="preserve"> after migration</t>
    </r>
  </si>
  <si>
    <r>
      <t xml:space="preserve">Freq </t>
    </r>
    <r>
      <rPr>
        <b/>
        <sz val="9"/>
        <color indexed="55"/>
        <rFont val="Geneva"/>
        <family val="2"/>
      </rPr>
      <t>A</t>
    </r>
    <r>
      <rPr>
        <b/>
        <vertAlign val="subscript"/>
        <sz val="9"/>
        <color indexed="55"/>
        <rFont val="Geneva"/>
        <family val="2"/>
      </rPr>
      <t>1</t>
    </r>
    <r>
      <rPr>
        <sz val="9"/>
        <color indexed="55"/>
        <rFont val="Geneva"/>
        <family val="2"/>
      </rPr>
      <t xml:space="preserve"> after drift</t>
    </r>
  </si>
  <si>
    <t>2) Run the simulation by simultaneously pressing the command (apple) and equal (=) keys.</t>
  </si>
  <si>
    <t>1) Set the parameter values in the boxes above by selecting each box, typing the new value, and hitting the enter or return key.</t>
  </si>
  <si>
    <t>Results</t>
  </si>
  <si>
    <t>Print the parameters, results, and final frequencies by simultaneously pressing the command (apple) and P keys, or by using the File&gt;Print… command.</t>
  </si>
  <si>
    <t>3) Quit Excel by simultaneously pressing the command (apple) and Q keys, or by using the File&gt;Quit command.</t>
  </si>
  <si>
    <r>
      <t xml:space="preserve">Starting frequency of allele </t>
    </r>
    <r>
      <rPr>
        <b/>
        <sz val="9"/>
        <rFont val="Geneva"/>
        <family val="2"/>
      </rPr>
      <t>A</t>
    </r>
    <r>
      <rPr>
        <b/>
        <vertAlign val="subscript"/>
        <sz val="9"/>
        <rFont val="Geneva"/>
        <family val="2"/>
      </rPr>
      <t>1</t>
    </r>
    <r>
      <rPr>
        <vertAlign val="subscript"/>
        <sz val="9"/>
        <rFont val="Geneva"/>
        <family val="2"/>
      </rPr>
      <t xml:space="preserve"> </t>
    </r>
    <r>
      <rPr>
        <sz val="9"/>
        <rFont val="Geneva"/>
        <family val="2"/>
      </rPr>
      <t>=</t>
    </r>
  </si>
  <si>
    <r>
      <t xml:space="preserve">Starting frequency of allele </t>
    </r>
    <r>
      <rPr>
        <b/>
        <sz val="9"/>
        <rFont val="Geneva"/>
        <family val="2"/>
      </rPr>
      <t>A</t>
    </r>
    <r>
      <rPr>
        <b/>
        <vertAlign val="subscript"/>
        <sz val="9"/>
        <rFont val="Geneva"/>
        <family val="2"/>
      </rPr>
      <t>2</t>
    </r>
    <r>
      <rPr>
        <sz val="9"/>
        <rFont val="Geneva"/>
        <family val="2"/>
      </rPr>
      <t xml:space="preserve"> =</t>
    </r>
  </si>
  <si>
    <r>
      <t xml:space="preserve">Fitness of genotype </t>
    </r>
    <r>
      <rPr>
        <b/>
        <sz val="9"/>
        <rFont val="Geneva"/>
        <family val="2"/>
      </rPr>
      <t>A</t>
    </r>
    <r>
      <rPr>
        <b/>
        <vertAlign val="subscript"/>
        <sz val="9"/>
        <rFont val="Geneva"/>
        <family val="2"/>
      </rPr>
      <t>1</t>
    </r>
    <r>
      <rPr>
        <b/>
        <sz val="9"/>
        <rFont val="Geneva"/>
        <family val="2"/>
      </rPr>
      <t>A</t>
    </r>
    <r>
      <rPr>
        <b/>
        <vertAlign val="subscript"/>
        <sz val="9"/>
        <rFont val="Geneva"/>
        <family val="2"/>
      </rPr>
      <t>1</t>
    </r>
    <r>
      <rPr>
        <sz val="9"/>
        <rFont val="Geneva"/>
        <family val="2"/>
      </rPr>
      <t xml:space="preserve"> </t>
    </r>
    <r>
      <rPr>
        <sz val="9"/>
        <rFont val="Geneva"/>
        <family val="2"/>
      </rPr>
      <t>=</t>
    </r>
  </si>
  <si>
    <r>
      <t xml:space="preserve">Fitness of genotype </t>
    </r>
    <r>
      <rPr>
        <b/>
        <sz val="9"/>
        <rFont val="Geneva"/>
        <family val="2"/>
      </rPr>
      <t>A</t>
    </r>
    <r>
      <rPr>
        <b/>
        <vertAlign val="subscript"/>
        <sz val="9"/>
        <rFont val="Geneva"/>
        <family val="2"/>
      </rPr>
      <t>1</t>
    </r>
    <r>
      <rPr>
        <b/>
        <sz val="9"/>
        <rFont val="Geneva"/>
        <family val="2"/>
      </rPr>
      <t>A</t>
    </r>
    <r>
      <rPr>
        <b/>
        <vertAlign val="subscript"/>
        <sz val="9"/>
        <rFont val="Geneva"/>
        <family val="2"/>
      </rPr>
      <t>2</t>
    </r>
    <r>
      <rPr>
        <sz val="9"/>
        <rFont val="Geneva"/>
        <family val="2"/>
      </rPr>
      <t xml:space="preserve"> </t>
    </r>
    <r>
      <rPr>
        <sz val="9"/>
        <rFont val="Geneva"/>
        <family val="2"/>
      </rPr>
      <t>=</t>
    </r>
  </si>
  <si>
    <r>
      <t xml:space="preserve">Fitness of genotype </t>
    </r>
    <r>
      <rPr>
        <b/>
        <sz val="9"/>
        <rFont val="Geneva"/>
        <family val="2"/>
      </rPr>
      <t>A</t>
    </r>
    <r>
      <rPr>
        <b/>
        <vertAlign val="subscript"/>
        <sz val="9"/>
        <rFont val="Geneva"/>
        <family val="2"/>
      </rPr>
      <t>2</t>
    </r>
    <r>
      <rPr>
        <b/>
        <sz val="9"/>
        <rFont val="Geneva"/>
        <family val="2"/>
      </rPr>
      <t>A</t>
    </r>
    <r>
      <rPr>
        <b/>
        <vertAlign val="subscript"/>
        <sz val="9"/>
        <rFont val="Geneva"/>
        <family val="2"/>
      </rPr>
      <t>2</t>
    </r>
    <r>
      <rPr>
        <sz val="9"/>
        <rFont val="Geneva"/>
        <family val="2"/>
      </rPr>
      <t xml:space="preserve"> </t>
    </r>
    <r>
      <rPr>
        <sz val="9"/>
        <rFont val="Geneva"/>
        <family val="2"/>
      </rPr>
      <t>=</t>
    </r>
  </si>
  <si>
    <r>
      <t xml:space="preserve">Mutation rate from </t>
    </r>
    <r>
      <rPr>
        <b/>
        <sz val="9"/>
        <rFont val="Geneva"/>
        <family val="2"/>
      </rPr>
      <t>A</t>
    </r>
    <r>
      <rPr>
        <b/>
        <vertAlign val="subscript"/>
        <sz val="9"/>
        <rFont val="Geneva"/>
        <family val="2"/>
      </rPr>
      <t>1</t>
    </r>
    <r>
      <rPr>
        <sz val="9"/>
        <rFont val="Geneva"/>
        <family val="2"/>
      </rPr>
      <t xml:space="preserve"> to </t>
    </r>
    <r>
      <rPr>
        <b/>
        <sz val="9"/>
        <rFont val="Geneva"/>
        <family val="2"/>
      </rPr>
      <t>A</t>
    </r>
    <r>
      <rPr>
        <b/>
        <vertAlign val="subscript"/>
        <sz val="9"/>
        <rFont val="Geneva"/>
        <family val="2"/>
      </rPr>
      <t>2</t>
    </r>
    <r>
      <rPr>
        <sz val="9"/>
        <rFont val="Geneva"/>
        <family val="2"/>
      </rPr>
      <t xml:space="preserve"> </t>
    </r>
    <r>
      <rPr>
        <sz val="9"/>
        <rFont val="Geneva"/>
        <family val="2"/>
      </rPr>
      <t>=</t>
    </r>
  </si>
  <si>
    <r>
      <t xml:space="preserve">Mutation rate from </t>
    </r>
    <r>
      <rPr>
        <b/>
        <sz val="9"/>
        <rFont val="Geneva"/>
        <family val="2"/>
      </rPr>
      <t>A</t>
    </r>
    <r>
      <rPr>
        <b/>
        <vertAlign val="subscript"/>
        <sz val="9"/>
        <rFont val="Geneva"/>
        <family val="2"/>
      </rPr>
      <t>2</t>
    </r>
    <r>
      <rPr>
        <sz val="9"/>
        <rFont val="Geneva"/>
        <family val="2"/>
      </rPr>
      <t xml:space="preserve"> to </t>
    </r>
    <r>
      <rPr>
        <b/>
        <sz val="9"/>
        <rFont val="Geneva"/>
        <family val="2"/>
      </rPr>
      <t>A</t>
    </r>
    <r>
      <rPr>
        <b/>
        <vertAlign val="subscript"/>
        <sz val="9"/>
        <rFont val="Geneva"/>
        <family val="2"/>
      </rPr>
      <t>1</t>
    </r>
    <r>
      <rPr>
        <sz val="9"/>
        <rFont val="Geneva"/>
        <family val="2"/>
      </rPr>
      <t xml:space="preserve"> </t>
    </r>
    <r>
      <rPr>
        <sz val="9"/>
        <rFont val="Geneva"/>
        <family val="2"/>
      </rPr>
      <t>=</t>
    </r>
  </si>
  <si>
    <r>
      <t xml:space="preserve">% migrants each generation </t>
    </r>
    <r>
      <rPr>
        <sz val="9"/>
        <rFont val="Geneva"/>
        <family val="2"/>
      </rPr>
      <t>=</t>
    </r>
  </si>
  <si>
    <r>
      <t xml:space="preserve">Frequency of </t>
    </r>
    <r>
      <rPr>
        <b/>
        <sz val="9"/>
        <rFont val="Geneva"/>
        <family val="2"/>
      </rPr>
      <t>A</t>
    </r>
    <r>
      <rPr>
        <b/>
        <vertAlign val="subscript"/>
        <sz val="9"/>
        <rFont val="Geneva"/>
        <family val="2"/>
      </rPr>
      <t>1</t>
    </r>
    <r>
      <rPr>
        <sz val="9"/>
        <rFont val="Geneva"/>
        <family val="2"/>
      </rPr>
      <t xml:space="preserve"> in source pop'n </t>
    </r>
    <r>
      <rPr>
        <sz val="9"/>
        <rFont val="Geneva"/>
        <family val="2"/>
      </rPr>
      <t>=</t>
    </r>
  </si>
  <si>
    <r>
      <t>Inbreeding coefficient (</t>
    </r>
    <r>
      <rPr>
        <b/>
        <sz val="9"/>
        <rFont val="Geneva"/>
        <family val="2"/>
      </rPr>
      <t>F</t>
    </r>
    <r>
      <rPr>
        <sz val="9"/>
        <rFont val="Geneva"/>
        <family val="2"/>
      </rPr>
      <t xml:space="preserve">) </t>
    </r>
    <r>
      <rPr>
        <sz val="9"/>
        <rFont val="Geneva"/>
        <family val="2"/>
      </rPr>
      <t>=</t>
    </r>
  </si>
  <si>
    <t>Model Parameters</t>
  </si>
  <si>
    <t>Observed frequency</t>
  </si>
  <si>
    <t>Mendelian Pigs Data</t>
  </si>
  <si>
    <t>PIGS DATA</t>
  </si>
  <si>
    <t>PIGS GENS</t>
  </si>
  <si>
    <t>Months</t>
  </si>
  <si>
    <t>Replicate 1</t>
  </si>
  <si>
    <t>Replicate 2</t>
  </si>
  <si>
    <t>Replicate 3</t>
  </si>
  <si>
    <t>Replicate 4</t>
  </si>
  <si>
    <t>Replicate 5</t>
  </si>
  <si>
    <t>Replicate 6</t>
  </si>
  <si>
    <t>Replicate 7</t>
  </si>
  <si>
    <t>Replicate 8</t>
  </si>
  <si>
    <t>Replicate 9</t>
  </si>
  <si>
    <t>Replicate 10</t>
  </si>
  <si>
    <t>Replicate 11</t>
  </si>
  <si>
    <t>Replicate 12</t>
  </si>
  <si>
    <t>Black line = prediction from model</t>
  </si>
  <si>
    <t>Colored dots = data from Mendelian Pigs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</si>
</sst>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9"/>
      <name val="Geneva"/>
    </font>
    <font>
      <b/>
      <sz val="9"/>
      <name val="Geneva"/>
      <family val="2"/>
    </font>
    <font>
      <sz val="9"/>
      <name val="Geneva"/>
      <family val="2"/>
    </font>
    <font>
      <b/>
      <vertAlign val="subscript"/>
      <sz val="9"/>
      <name val="Geneva"/>
      <family val="2"/>
    </font>
    <font>
      <sz val="9"/>
      <color indexed="20"/>
      <name val="Geneva"/>
      <family val="2"/>
    </font>
    <font>
      <sz val="9"/>
      <color indexed="10"/>
      <name val="Geneva"/>
      <family val="2"/>
    </font>
    <font>
      <sz val="9"/>
      <color indexed="52"/>
      <name val="Geneva"/>
      <family val="2"/>
    </font>
    <font>
      <b/>
      <sz val="9"/>
      <color indexed="52"/>
      <name val="Geneva"/>
      <family val="2"/>
    </font>
    <font>
      <b/>
      <vertAlign val="subscript"/>
      <sz val="9"/>
      <color indexed="52"/>
      <name val="Geneva"/>
      <family val="2"/>
    </font>
    <font>
      <sz val="9"/>
      <color indexed="50"/>
      <name val="Geneva"/>
      <family val="2"/>
    </font>
    <font>
      <b/>
      <sz val="9"/>
      <color indexed="50"/>
      <name val="Geneva"/>
      <family val="2"/>
    </font>
    <font>
      <b/>
      <vertAlign val="subscript"/>
      <sz val="9"/>
      <color indexed="50"/>
      <name val="Geneva"/>
      <family val="2"/>
    </font>
    <font>
      <sz val="9"/>
      <color indexed="57"/>
      <name val="Geneva"/>
      <family val="2"/>
    </font>
    <font>
      <sz val="9"/>
      <color indexed="49"/>
      <name val="Geneva"/>
      <family val="2"/>
    </font>
    <font>
      <b/>
      <sz val="9"/>
      <color indexed="49"/>
      <name val="Geneva"/>
      <family val="2"/>
    </font>
    <font>
      <b/>
      <vertAlign val="subscript"/>
      <sz val="9"/>
      <color indexed="49"/>
      <name val="Geneva"/>
      <family val="2"/>
    </font>
    <font>
      <sz val="9"/>
      <color indexed="48"/>
      <name val="Geneva"/>
      <family val="2"/>
    </font>
    <font>
      <b/>
      <sz val="9"/>
      <color indexed="48"/>
      <name val="Geneva"/>
      <family val="2"/>
    </font>
    <font>
      <b/>
      <vertAlign val="subscript"/>
      <sz val="9"/>
      <color indexed="48"/>
      <name val="Geneva"/>
      <family val="2"/>
    </font>
    <font>
      <b/>
      <sz val="9"/>
      <color indexed="20"/>
      <name val="Geneva"/>
      <family val="2"/>
    </font>
    <font>
      <b/>
      <vertAlign val="subscript"/>
      <sz val="9"/>
      <color indexed="20"/>
      <name val="Geneva"/>
      <family val="2"/>
    </font>
    <font>
      <sz val="9"/>
      <color indexed="55"/>
      <name val="Geneva"/>
      <family val="2"/>
    </font>
    <font>
      <b/>
      <sz val="9"/>
      <color indexed="55"/>
      <name val="Geneva"/>
      <family val="2"/>
    </font>
    <font>
      <b/>
      <vertAlign val="subscript"/>
      <sz val="9"/>
      <color indexed="55"/>
      <name val="Geneva"/>
      <family val="2"/>
    </font>
    <font>
      <vertAlign val="subscript"/>
      <sz val="9"/>
      <name val="Geneva"/>
      <family val="2"/>
    </font>
    <font>
      <sz val="9"/>
      <color rgb="FF000000"/>
      <name val="Geneva"/>
      <family val="2"/>
    </font>
    <font>
      <b/>
      <sz val="9"/>
      <name val="Genev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0" fillId="3" borderId="0" xfId="0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0" fillId="4" borderId="0" xfId="0" applyFill="1"/>
    <xf numFmtId="0" fontId="1" fillId="4" borderId="0" xfId="0" applyFont="1" applyFill="1"/>
    <xf numFmtId="0" fontId="0" fillId="4" borderId="0" xfId="0" applyFill="1" applyAlignment="1">
      <alignment horizontal="right"/>
    </xf>
    <xf numFmtId="0" fontId="25" fillId="4" borderId="0" xfId="0" applyFont="1" applyFill="1" applyAlignment="1">
      <alignment horizontal="center"/>
    </xf>
    <xf numFmtId="0" fontId="26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left" vertical="top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AD8"/>
      <color rgb="FFFF85FF"/>
      <color rgb="FFD883FF"/>
      <color rgb="FF7A81FF"/>
      <color rgb="FF76D6FF"/>
      <color rgb="FF73FEFF"/>
      <color rgb="FF73FDD6"/>
      <color rgb="FF73FB79"/>
      <color rgb="FFD5FC79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66689236147844"/>
          <c:y val="4.1958167317923692E-2"/>
          <c:w val="0.82133467014106465"/>
          <c:h val="0.77972260932474857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Calculations!$A$2:$A$17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Calculations!$B$2:$B$17</c:f>
              <c:numCache>
                <c:formatCode>General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38-374C-AC34-B848B628095A}"/>
            </c:ext>
          </c:extLst>
        </c:ser>
        <c:ser>
          <c:idx val="1"/>
          <c:order val="1"/>
          <c:spPr>
            <a:ln w="6350">
              <a:solidFill>
                <a:schemeClr val="bg1">
                  <a:lumMod val="85000"/>
                </a:schemeClr>
              </a:solidFill>
            </a:ln>
          </c:spPr>
          <c:marker>
            <c:symbol val="circle"/>
            <c:size val="5"/>
            <c:spPr>
              <a:solidFill>
                <a:srgbClr val="FF7E79"/>
              </a:solidFill>
              <a:ln>
                <a:noFill/>
                <a:prstDash val="solid"/>
              </a:ln>
            </c:spPr>
          </c:marker>
          <c:xVal>
            <c:numRef>
              <c:f>Calculations!$O$2:$O$17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Calculations!$P$2:$P$17</c:f>
              <c:numCache>
                <c:formatCode>General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38-374C-AC34-B848B628095A}"/>
            </c:ext>
          </c:extLst>
        </c:ser>
        <c:ser>
          <c:idx val="2"/>
          <c:order val="2"/>
          <c:spPr>
            <a:ln w="6350">
              <a:solidFill>
                <a:schemeClr val="bg1">
                  <a:lumMod val="85000"/>
                </a:schemeClr>
              </a:solidFill>
            </a:ln>
          </c:spPr>
          <c:marker>
            <c:symbol val="circle"/>
            <c:size val="5"/>
            <c:spPr>
              <a:solidFill>
                <a:srgbClr val="FFD579"/>
              </a:solidFill>
              <a:ln>
                <a:noFill/>
              </a:ln>
            </c:spPr>
          </c:marker>
          <c:xVal>
            <c:numRef>
              <c:f>Calculations!$O$2:$O$17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Calculations!$Q$2:$Q$17</c:f>
              <c:numCache>
                <c:formatCode>General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38-374C-AC34-B848B628095A}"/>
            </c:ext>
          </c:extLst>
        </c:ser>
        <c:ser>
          <c:idx val="3"/>
          <c:order val="3"/>
          <c:spPr>
            <a:ln w="6350">
              <a:solidFill>
                <a:schemeClr val="bg1">
                  <a:lumMod val="85000"/>
                </a:schemeClr>
              </a:solidFill>
            </a:ln>
          </c:spPr>
          <c:marker>
            <c:symbol val="circle"/>
            <c:size val="5"/>
            <c:spPr>
              <a:solidFill>
                <a:srgbClr val="FFFD78"/>
              </a:solidFill>
              <a:ln>
                <a:noFill/>
              </a:ln>
            </c:spPr>
          </c:marker>
          <c:xVal>
            <c:numRef>
              <c:f>Calculations!$O$2:$O$17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Calculations!$R$2:$R$17</c:f>
              <c:numCache>
                <c:formatCode>General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A38-374C-AC34-B848B628095A}"/>
            </c:ext>
          </c:extLst>
        </c:ser>
        <c:ser>
          <c:idx val="4"/>
          <c:order val="4"/>
          <c:spPr>
            <a:ln w="6350">
              <a:solidFill>
                <a:schemeClr val="bg1">
                  <a:lumMod val="85000"/>
                </a:schemeClr>
              </a:solidFill>
            </a:ln>
          </c:spPr>
          <c:marker>
            <c:symbol val="circle"/>
            <c:size val="5"/>
            <c:spPr>
              <a:solidFill>
                <a:srgbClr val="D5FC79"/>
              </a:solidFill>
              <a:ln>
                <a:noFill/>
              </a:ln>
            </c:spPr>
          </c:marker>
          <c:xVal>
            <c:numRef>
              <c:f>Calculations!$O$2:$O$17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Calculations!$S$2:$S$17</c:f>
              <c:numCache>
                <c:formatCode>General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A38-374C-AC34-B848B628095A}"/>
            </c:ext>
          </c:extLst>
        </c:ser>
        <c:ser>
          <c:idx val="5"/>
          <c:order val="5"/>
          <c:spPr>
            <a:ln w="6350">
              <a:solidFill>
                <a:schemeClr val="bg1">
                  <a:lumMod val="85000"/>
                </a:schemeClr>
              </a:solidFill>
            </a:ln>
          </c:spPr>
          <c:marker>
            <c:symbol val="circle"/>
            <c:size val="5"/>
            <c:spPr>
              <a:solidFill>
                <a:srgbClr val="73FB79"/>
              </a:solidFill>
              <a:ln>
                <a:noFill/>
              </a:ln>
            </c:spPr>
          </c:marker>
          <c:xVal>
            <c:numRef>
              <c:f>Calculations!$O$2:$O$17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Calculations!$T$2:$T$17</c:f>
              <c:numCache>
                <c:formatCode>General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A38-374C-AC34-B848B628095A}"/>
            </c:ext>
          </c:extLst>
        </c:ser>
        <c:ser>
          <c:idx val="6"/>
          <c:order val="6"/>
          <c:spPr>
            <a:ln w="6350">
              <a:solidFill>
                <a:schemeClr val="bg1">
                  <a:lumMod val="85000"/>
                </a:schemeClr>
              </a:solidFill>
            </a:ln>
          </c:spPr>
          <c:marker>
            <c:symbol val="circle"/>
            <c:size val="5"/>
            <c:spPr>
              <a:solidFill>
                <a:srgbClr val="73FDD6"/>
              </a:solidFill>
              <a:ln>
                <a:noFill/>
              </a:ln>
            </c:spPr>
          </c:marker>
          <c:xVal>
            <c:numRef>
              <c:f>Calculations!$O$2:$O$17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Calculations!$U$2:$U$17</c:f>
              <c:numCache>
                <c:formatCode>General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A38-374C-AC34-B848B628095A}"/>
            </c:ext>
          </c:extLst>
        </c:ser>
        <c:ser>
          <c:idx val="7"/>
          <c:order val="7"/>
          <c:spPr>
            <a:ln w="6350">
              <a:solidFill>
                <a:schemeClr val="bg1">
                  <a:lumMod val="85000"/>
                </a:schemeClr>
              </a:solidFill>
            </a:ln>
          </c:spPr>
          <c:marker>
            <c:symbol val="circle"/>
            <c:size val="5"/>
            <c:spPr>
              <a:solidFill>
                <a:srgbClr val="73FEFF"/>
              </a:solidFill>
              <a:ln>
                <a:noFill/>
              </a:ln>
            </c:spPr>
          </c:marker>
          <c:xVal>
            <c:numRef>
              <c:f>Calculations!$O$2:$O$17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Calculations!$V$2:$V$17</c:f>
              <c:numCache>
                <c:formatCode>General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A38-374C-AC34-B848B628095A}"/>
            </c:ext>
          </c:extLst>
        </c:ser>
        <c:ser>
          <c:idx val="8"/>
          <c:order val="8"/>
          <c:spPr>
            <a:ln w="6350">
              <a:solidFill>
                <a:schemeClr val="bg1">
                  <a:lumMod val="85000"/>
                </a:schemeClr>
              </a:solidFill>
            </a:ln>
          </c:spPr>
          <c:marker>
            <c:symbol val="circle"/>
            <c:size val="5"/>
            <c:spPr>
              <a:solidFill>
                <a:srgbClr val="76D6FF"/>
              </a:solidFill>
              <a:ln>
                <a:noFill/>
              </a:ln>
            </c:spPr>
          </c:marker>
          <c:xVal>
            <c:numRef>
              <c:f>Calculations!$O$2:$O$17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Calculations!$W$2:$W$17</c:f>
              <c:numCache>
                <c:formatCode>General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A38-374C-AC34-B848B628095A}"/>
            </c:ext>
          </c:extLst>
        </c:ser>
        <c:ser>
          <c:idx val="9"/>
          <c:order val="9"/>
          <c:spPr>
            <a:ln w="6350">
              <a:solidFill>
                <a:schemeClr val="bg1">
                  <a:lumMod val="85000"/>
                </a:schemeClr>
              </a:solidFill>
            </a:ln>
          </c:spPr>
          <c:marker>
            <c:symbol val="circle"/>
            <c:size val="5"/>
            <c:spPr>
              <a:solidFill>
                <a:srgbClr val="7A81FF"/>
              </a:solidFill>
              <a:ln>
                <a:noFill/>
              </a:ln>
            </c:spPr>
          </c:marker>
          <c:xVal>
            <c:numRef>
              <c:f>Calculations!$O$2:$O$17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Calculations!$X$2:$X$17</c:f>
              <c:numCache>
                <c:formatCode>General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A38-374C-AC34-B848B628095A}"/>
            </c:ext>
          </c:extLst>
        </c:ser>
        <c:ser>
          <c:idx val="10"/>
          <c:order val="10"/>
          <c:spPr>
            <a:ln w="6350">
              <a:solidFill>
                <a:schemeClr val="bg1">
                  <a:lumMod val="85000"/>
                </a:schemeClr>
              </a:solidFill>
            </a:ln>
          </c:spPr>
          <c:marker>
            <c:symbol val="circle"/>
            <c:size val="5"/>
            <c:spPr>
              <a:solidFill>
                <a:srgbClr val="D883FF"/>
              </a:solidFill>
              <a:ln>
                <a:noFill/>
              </a:ln>
            </c:spPr>
          </c:marker>
          <c:xVal>
            <c:numRef>
              <c:f>Calculations!$O$2:$O$17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Calculations!$Y$2:$Y$17</c:f>
              <c:numCache>
                <c:formatCode>General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A38-374C-AC34-B848B628095A}"/>
            </c:ext>
          </c:extLst>
        </c:ser>
        <c:ser>
          <c:idx val="11"/>
          <c:order val="11"/>
          <c:spPr>
            <a:ln w="6350">
              <a:solidFill>
                <a:schemeClr val="bg1">
                  <a:lumMod val="85000"/>
                </a:schemeClr>
              </a:solidFill>
            </a:ln>
          </c:spPr>
          <c:marker>
            <c:symbol val="circle"/>
            <c:size val="5"/>
            <c:spPr>
              <a:solidFill>
                <a:srgbClr val="FF85FF"/>
              </a:solidFill>
              <a:ln>
                <a:noFill/>
              </a:ln>
            </c:spPr>
          </c:marker>
          <c:xVal>
            <c:numRef>
              <c:f>Calculations!$O$2:$O$17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Calculations!$Z$2:$Z$17</c:f>
              <c:numCache>
                <c:formatCode>General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A38-374C-AC34-B848B628095A}"/>
            </c:ext>
          </c:extLst>
        </c:ser>
        <c:ser>
          <c:idx val="12"/>
          <c:order val="12"/>
          <c:spPr>
            <a:ln w="6350">
              <a:solidFill>
                <a:schemeClr val="bg1">
                  <a:lumMod val="85000"/>
                </a:schemeClr>
              </a:solidFill>
            </a:ln>
          </c:spPr>
          <c:marker>
            <c:symbol val="circle"/>
            <c:size val="5"/>
            <c:spPr>
              <a:solidFill>
                <a:srgbClr val="FF8AD8"/>
              </a:solidFill>
              <a:ln>
                <a:noFill/>
              </a:ln>
            </c:spPr>
          </c:marker>
          <c:xVal>
            <c:numRef>
              <c:f>Calculations!$O$2:$O$17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Calculations!$AA$2:$AA$17</c:f>
              <c:numCache>
                <c:formatCode>General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A38-374C-AC34-B848B6280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727600"/>
        <c:axId val="1"/>
      </c:scatterChart>
      <c:valAx>
        <c:axId val="157727600"/>
        <c:scaling>
          <c:orientation val="minMax"/>
          <c:max val="1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Generation</a:t>
                </a:r>
              </a:p>
            </c:rich>
          </c:tx>
          <c:layout>
            <c:manualLayout>
              <c:xMode val="edge"/>
              <c:yMode val="edge"/>
              <c:x val="0.48000083989501308"/>
              <c:y val="0.902100535912098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"/>
        <c:crosses val="autoZero"/>
        <c:crossBetween val="midCat"/>
        <c:majorUnit val="5"/>
      </c:valAx>
      <c:valAx>
        <c:axId val="1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Frequency of allele A1</a:t>
                </a:r>
              </a:p>
            </c:rich>
          </c:tx>
          <c:layout>
            <c:manualLayout>
              <c:xMode val="edge"/>
              <c:yMode val="edge"/>
              <c:x val="2.6666666666666668E-2"/>
              <c:y val="0.251749049429657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57727600"/>
        <c:crosses val="autoZero"/>
        <c:crossBetween val="midCat"/>
        <c:minorUnit val="0.05"/>
      </c:valAx>
      <c:spPr>
        <a:solidFill>
          <a:schemeClr val="bg1">
            <a:lumMod val="7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88900</xdr:rowOff>
    </xdr:from>
    <xdr:to>
      <xdr:col>13</xdr:col>
      <xdr:colOff>0</xdr:colOff>
      <xdr:row>17</xdr:row>
      <xdr:rowOff>190500</xdr:rowOff>
    </xdr:to>
    <xdr:graphicFrame macro="">
      <xdr:nvGraphicFramePr>
        <xdr:cNvPr id="1033" name="Chart 1">
          <a:extLst>
            <a:ext uri="{FF2B5EF4-FFF2-40B4-BE49-F238E27FC236}">
              <a16:creationId xmlns:a16="http://schemas.microsoft.com/office/drawing/2014/main" id="{7297566A-1CBD-FF49-A05C-61526E435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0"/>
  <sheetViews>
    <sheetView showGridLines="0" showRowColHeaders="0" tabSelected="1" zoomScale="139" zoomScaleNormal="139" workbookViewId="0">
      <selection activeCell="C4" sqref="C4"/>
    </sheetView>
  </sheetViews>
  <sheetFormatPr baseColWidth="10" defaultRowHeight="12" x14ac:dyDescent="0.15"/>
  <cols>
    <col min="1" max="1" width="2.33203125" customWidth="1"/>
    <col min="2" max="2" width="26.5" style="1" customWidth="1"/>
    <col min="4" max="4" width="4.83203125" customWidth="1"/>
    <col min="6" max="6" width="2.83203125" customWidth="1"/>
    <col min="7" max="8" width="6.83203125" customWidth="1"/>
    <col min="9" max="9" width="2.83203125" customWidth="1"/>
    <col min="10" max="12" width="6.83203125" customWidth="1"/>
    <col min="13" max="13" width="11.83203125" customWidth="1"/>
    <col min="14" max="14" width="2.83203125" customWidth="1"/>
    <col min="15" max="16" width="8.83203125" customWidth="1"/>
  </cols>
  <sheetData>
    <row r="1" spans="2:27" ht="5" customHeight="1" x14ac:dyDescent="0.15"/>
    <row r="2" spans="2:27" ht="17" customHeight="1" x14ac:dyDescent="0.15">
      <c r="B2" s="17" t="s">
        <v>32</v>
      </c>
      <c r="E2" s="18" t="s">
        <v>19</v>
      </c>
      <c r="O2" s="28" t="s">
        <v>34</v>
      </c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2:27" ht="17" customHeight="1" x14ac:dyDescent="0.15">
      <c r="O3" s="29" t="s">
        <v>37</v>
      </c>
      <c r="P3" s="27" t="s">
        <v>33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2:27" ht="17" customHeight="1" x14ac:dyDescent="0.15">
      <c r="B4" s="21" t="s">
        <v>22</v>
      </c>
      <c r="C4" s="22">
        <v>0.5</v>
      </c>
      <c r="O4" s="27">
        <v>0</v>
      </c>
      <c r="P4" s="30">
        <v>0.5</v>
      </c>
      <c r="Q4" s="30">
        <v>0.5</v>
      </c>
      <c r="R4" s="30">
        <v>0.5</v>
      </c>
      <c r="S4" s="30">
        <v>0.5</v>
      </c>
      <c r="T4" s="30">
        <v>0.5</v>
      </c>
      <c r="U4" s="30">
        <v>0.5</v>
      </c>
      <c r="V4" s="30">
        <v>0.5</v>
      </c>
      <c r="W4" s="30">
        <v>0.5</v>
      </c>
      <c r="X4" s="30">
        <v>0.5</v>
      </c>
      <c r="Y4" s="30">
        <v>0.5</v>
      </c>
      <c r="Z4" s="30">
        <v>0.5</v>
      </c>
      <c r="AA4" s="30">
        <v>0.5</v>
      </c>
    </row>
    <row r="5" spans="2:27" ht="17" customHeight="1" x14ac:dyDescent="0.15">
      <c r="B5" s="21"/>
      <c r="C5" s="23"/>
      <c r="O5" s="27">
        <f>O4+30</f>
        <v>30</v>
      </c>
      <c r="P5" s="30">
        <v>0.5</v>
      </c>
      <c r="Q5" s="30">
        <v>0.5</v>
      </c>
      <c r="R5" s="30">
        <v>0.5</v>
      </c>
      <c r="S5" s="30">
        <v>0.5</v>
      </c>
      <c r="T5" s="30">
        <v>0.5</v>
      </c>
      <c r="U5" s="30">
        <v>0.5</v>
      </c>
      <c r="V5" s="30">
        <v>0.5</v>
      </c>
      <c r="W5" s="30">
        <v>0.5</v>
      </c>
      <c r="X5" s="30">
        <v>0.5</v>
      </c>
      <c r="Y5" s="30">
        <v>0.5</v>
      </c>
      <c r="Z5" s="30">
        <v>0.5</v>
      </c>
      <c r="AA5" s="30">
        <v>0.5</v>
      </c>
    </row>
    <row r="6" spans="2:27" ht="17" customHeight="1" x14ac:dyDescent="0.15">
      <c r="B6" s="21" t="s">
        <v>23</v>
      </c>
      <c r="C6" s="24">
        <f>1-StartFreqA1</f>
        <v>0.5</v>
      </c>
      <c r="O6" s="27">
        <f t="shared" ref="O6:O18" si="0">O5+30</f>
        <v>60</v>
      </c>
      <c r="P6" s="30">
        <v>0.5</v>
      </c>
      <c r="Q6" s="30">
        <v>0.5</v>
      </c>
      <c r="R6" s="30">
        <v>0.5</v>
      </c>
      <c r="S6" s="30">
        <v>0.5</v>
      </c>
      <c r="T6" s="30">
        <v>0.5</v>
      </c>
      <c r="U6" s="30">
        <v>0.5</v>
      </c>
      <c r="V6" s="30">
        <v>0.5</v>
      </c>
      <c r="W6" s="30">
        <v>0.5</v>
      </c>
      <c r="X6" s="30">
        <v>0.5</v>
      </c>
      <c r="Y6" s="30">
        <v>0.5</v>
      </c>
      <c r="Z6" s="30">
        <v>0.5</v>
      </c>
      <c r="AA6" s="30">
        <v>0.5</v>
      </c>
    </row>
    <row r="7" spans="2:27" ht="17" customHeight="1" x14ac:dyDescent="0.15">
      <c r="B7" s="2"/>
      <c r="C7" s="3"/>
      <c r="O7" s="27">
        <f t="shared" si="0"/>
        <v>90</v>
      </c>
      <c r="P7" s="30">
        <v>0.5</v>
      </c>
      <c r="Q7" s="30">
        <v>0.5</v>
      </c>
      <c r="R7" s="30">
        <v>0.5</v>
      </c>
      <c r="S7" s="30">
        <v>0.5</v>
      </c>
      <c r="T7" s="30">
        <v>0.5</v>
      </c>
      <c r="U7" s="30">
        <v>0.5</v>
      </c>
      <c r="V7" s="30">
        <v>0.5</v>
      </c>
      <c r="W7" s="30">
        <v>0.5</v>
      </c>
      <c r="X7" s="30">
        <v>0.5</v>
      </c>
      <c r="Y7" s="30">
        <v>0.5</v>
      </c>
      <c r="Z7" s="30">
        <v>0.5</v>
      </c>
      <c r="AA7" s="30">
        <v>0.5</v>
      </c>
    </row>
    <row r="8" spans="2:27" ht="17" customHeight="1" x14ac:dyDescent="0.15">
      <c r="B8" s="21" t="s">
        <v>24</v>
      </c>
      <c r="C8" s="22">
        <v>1</v>
      </c>
      <c r="O8" s="27">
        <f t="shared" si="0"/>
        <v>120</v>
      </c>
      <c r="P8" s="30">
        <v>0.5</v>
      </c>
      <c r="Q8" s="30">
        <v>0.5</v>
      </c>
      <c r="R8" s="30">
        <v>0.5</v>
      </c>
      <c r="S8" s="30">
        <v>0.5</v>
      </c>
      <c r="T8" s="30">
        <v>0.5</v>
      </c>
      <c r="U8" s="30">
        <v>0.5</v>
      </c>
      <c r="V8" s="30">
        <v>0.5</v>
      </c>
      <c r="W8" s="30">
        <v>0.5</v>
      </c>
      <c r="X8" s="30">
        <v>0.5</v>
      </c>
      <c r="Y8" s="30">
        <v>0.5</v>
      </c>
      <c r="Z8" s="30">
        <v>0.5</v>
      </c>
      <c r="AA8" s="30">
        <v>0.5</v>
      </c>
    </row>
    <row r="9" spans="2:27" ht="17" customHeight="1" x14ac:dyDescent="0.15">
      <c r="B9" s="21"/>
      <c r="C9" s="23"/>
      <c r="O9" s="27">
        <f t="shared" si="0"/>
        <v>150</v>
      </c>
      <c r="P9" s="30">
        <v>0.5</v>
      </c>
      <c r="Q9" s="30">
        <v>0.5</v>
      </c>
      <c r="R9" s="30">
        <v>0.5</v>
      </c>
      <c r="S9" s="30">
        <v>0.5</v>
      </c>
      <c r="T9" s="30">
        <v>0.5</v>
      </c>
      <c r="U9" s="30">
        <v>0.5</v>
      </c>
      <c r="V9" s="30">
        <v>0.5</v>
      </c>
      <c r="W9" s="30">
        <v>0.5</v>
      </c>
      <c r="X9" s="30">
        <v>0.5</v>
      </c>
      <c r="Y9" s="30">
        <v>0.5</v>
      </c>
      <c r="Z9" s="30">
        <v>0.5</v>
      </c>
      <c r="AA9" s="30">
        <v>0.5</v>
      </c>
    </row>
    <row r="10" spans="2:27" ht="17" customHeight="1" x14ac:dyDescent="0.15">
      <c r="B10" s="21" t="s">
        <v>25</v>
      </c>
      <c r="C10" s="22">
        <v>1</v>
      </c>
      <c r="O10" s="27">
        <f t="shared" si="0"/>
        <v>180</v>
      </c>
      <c r="P10" s="30">
        <v>0.5</v>
      </c>
      <c r="Q10" s="30">
        <v>0.5</v>
      </c>
      <c r="R10" s="30">
        <v>0.5</v>
      </c>
      <c r="S10" s="30">
        <v>0.5</v>
      </c>
      <c r="T10" s="30">
        <v>0.5</v>
      </c>
      <c r="U10" s="30">
        <v>0.5</v>
      </c>
      <c r="V10" s="30">
        <v>0.5</v>
      </c>
      <c r="W10" s="30">
        <v>0.5</v>
      </c>
      <c r="X10" s="30">
        <v>0.5</v>
      </c>
      <c r="Y10" s="30">
        <v>0.5</v>
      </c>
      <c r="Z10" s="30">
        <v>0.5</v>
      </c>
      <c r="AA10" s="30">
        <v>0.5</v>
      </c>
    </row>
    <row r="11" spans="2:27" ht="17" customHeight="1" x14ac:dyDescent="0.15">
      <c r="B11" s="21"/>
      <c r="C11" s="25"/>
      <c r="O11" s="27">
        <f t="shared" si="0"/>
        <v>210</v>
      </c>
      <c r="P11" s="30">
        <v>0.5</v>
      </c>
      <c r="Q11" s="30">
        <v>0.5</v>
      </c>
      <c r="R11" s="30">
        <v>0.5</v>
      </c>
      <c r="S11" s="30">
        <v>0.5</v>
      </c>
      <c r="T11" s="30">
        <v>0.5</v>
      </c>
      <c r="U11" s="30">
        <v>0.5</v>
      </c>
      <c r="V11" s="30">
        <v>0.5</v>
      </c>
      <c r="W11" s="30">
        <v>0.5</v>
      </c>
      <c r="X11" s="30">
        <v>0.5</v>
      </c>
      <c r="Y11" s="30">
        <v>0.5</v>
      </c>
      <c r="Z11" s="30">
        <v>0.5</v>
      </c>
      <c r="AA11" s="30">
        <v>0.5</v>
      </c>
    </row>
    <row r="12" spans="2:27" ht="17" customHeight="1" x14ac:dyDescent="0.15">
      <c r="B12" s="21" t="s">
        <v>26</v>
      </c>
      <c r="C12" s="22">
        <v>1</v>
      </c>
      <c r="O12" s="27">
        <f t="shared" si="0"/>
        <v>240</v>
      </c>
      <c r="P12" s="30">
        <v>0.5</v>
      </c>
      <c r="Q12" s="30">
        <v>0.5</v>
      </c>
      <c r="R12" s="30">
        <v>0.5</v>
      </c>
      <c r="S12" s="30">
        <v>0.5</v>
      </c>
      <c r="T12" s="30">
        <v>0.5</v>
      </c>
      <c r="U12" s="30">
        <v>0.5</v>
      </c>
      <c r="V12" s="30">
        <v>0.5</v>
      </c>
      <c r="W12" s="30">
        <v>0.5</v>
      </c>
      <c r="X12" s="30">
        <v>0.5</v>
      </c>
      <c r="Y12" s="30">
        <v>0.5</v>
      </c>
      <c r="Z12" s="30">
        <v>0.5</v>
      </c>
      <c r="AA12" s="30">
        <v>0.5</v>
      </c>
    </row>
    <row r="13" spans="2:27" ht="17" customHeight="1" x14ac:dyDescent="0.15">
      <c r="B13" s="2"/>
      <c r="C13" s="3"/>
      <c r="O13" s="27">
        <f t="shared" si="0"/>
        <v>270</v>
      </c>
      <c r="P13" s="30">
        <v>0.5</v>
      </c>
      <c r="Q13" s="30">
        <v>0.5</v>
      </c>
      <c r="R13" s="30">
        <v>0.5</v>
      </c>
      <c r="S13" s="30">
        <v>0.5</v>
      </c>
      <c r="T13" s="30">
        <v>0.5</v>
      </c>
      <c r="U13" s="30">
        <v>0.5</v>
      </c>
      <c r="V13" s="30">
        <v>0.5</v>
      </c>
      <c r="W13" s="30">
        <v>0.5</v>
      </c>
      <c r="X13" s="30">
        <v>0.5</v>
      </c>
      <c r="Y13" s="30">
        <v>0.5</v>
      </c>
      <c r="Z13" s="30">
        <v>0.5</v>
      </c>
      <c r="AA13" s="30">
        <v>0.5</v>
      </c>
    </row>
    <row r="14" spans="2:27" ht="17" customHeight="1" x14ac:dyDescent="0.15">
      <c r="B14" s="21" t="s">
        <v>27</v>
      </c>
      <c r="C14" s="22">
        <v>0</v>
      </c>
      <c r="O14" s="27">
        <f t="shared" si="0"/>
        <v>300</v>
      </c>
      <c r="P14" s="30">
        <v>0.5</v>
      </c>
      <c r="Q14" s="30">
        <v>0.5</v>
      </c>
      <c r="R14" s="30">
        <v>0.5</v>
      </c>
      <c r="S14" s="30">
        <v>0.5</v>
      </c>
      <c r="T14" s="30">
        <v>0.5</v>
      </c>
      <c r="U14" s="30">
        <v>0.5</v>
      </c>
      <c r="V14" s="30">
        <v>0.5</v>
      </c>
      <c r="W14" s="30">
        <v>0.5</v>
      </c>
      <c r="X14" s="30">
        <v>0.5</v>
      </c>
      <c r="Y14" s="30">
        <v>0.5</v>
      </c>
      <c r="Z14" s="30">
        <v>0.5</v>
      </c>
      <c r="AA14" s="30">
        <v>0.5</v>
      </c>
    </row>
    <row r="15" spans="2:27" ht="17" customHeight="1" x14ac:dyDescent="0.15">
      <c r="B15" s="21"/>
      <c r="C15" s="25"/>
      <c r="O15" s="27">
        <f t="shared" si="0"/>
        <v>330</v>
      </c>
      <c r="P15" s="30">
        <v>0.5</v>
      </c>
      <c r="Q15" s="30">
        <v>0.5</v>
      </c>
      <c r="R15" s="30">
        <v>0.5</v>
      </c>
      <c r="S15" s="30">
        <v>0.5</v>
      </c>
      <c r="T15" s="30">
        <v>0.5</v>
      </c>
      <c r="U15" s="30">
        <v>0.5</v>
      </c>
      <c r="V15" s="30">
        <v>0.5</v>
      </c>
      <c r="W15" s="30">
        <v>0.5</v>
      </c>
      <c r="X15" s="30">
        <v>0.5</v>
      </c>
      <c r="Y15" s="30">
        <v>0.5</v>
      </c>
      <c r="Z15" s="30">
        <v>0.5</v>
      </c>
      <c r="AA15" s="30">
        <v>0.5</v>
      </c>
    </row>
    <row r="16" spans="2:27" ht="17" customHeight="1" x14ac:dyDescent="0.15">
      <c r="B16" s="21" t="s">
        <v>28</v>
      </c>
      <c r="C16" s="22">
        <v>0</v>
      </c>
      <c r="O16" s="27">
        <f t="shared" si="0"/>
        <v>360</v>
      </c>
      <c r="P16" s="30">
        <v>0.5</v>
      </c>
      <c r="Q16" s="30">
        <v>0.5</v>
      </c>
      <c r="R16" s="30">
        <v>0.5</v>
      </c>
      <c r="S16" s="30">
        <v>0.5</v>
      </c>
      <c r="T16" s="30">
        <v>0.5</v>
      </c>
      <c r="U16" s="30">
        <v>0.5</v>
      </c>
      <c r="V16" s="30">
        <v>0.5</v>
      </c>
      <c r="W16" s="30">
        <v>0.5</v>
      </c>
      <c r="X16" s="30">
        <v>0.5</v>
      </c>
      <c r="Y16" s="30">
        <v>0.5</v>
      </c>
      <c r="Z16" s="30">
        <v>0.5</v>
      </c>
      <c r="AA16" s="30">
        <v>0.5</v>
      </c>
    </row>
    <row r="17" spans="1:27" ht="17" customHeight="1" x14ac:dyDescent="0.15">
      <c r="B17" s="2"/>
      <c r="C17" s="3"/>
      <c r="O17" s="27">
        <f t="shared" si="0"/>
        <v>390</v>
      </c>
      <c r="P17" s="30">
        <v>0.5</v>
      </c>
      <c r="Q17" s="30">
        <v>0.5</v>
      </c>
      <c r="R17" s="30">
        <v>0.5</v>
      </c>
      <c r="S17" s="30">
        <v>0.5</v>
      </c>
      <c r="T17" s="30">
        <v>0.5</v>
      </c>
      <c r="U17" s="30">
        <v>0.5</v>
      </c>
      <c r="V17" s="30">
        <v>0.5</v>
      </c>
      <c r="W17" s="30">
        <v>0.5</v>
      </c>
      <c r="X17" s="30">
        <v>0.5</v>
      </c>
      <c r="Y17" s="30">
        <v>0.5</v>
      </c>
      <c r="Z17" s="30">
        <v>0.5</v>
      </c>
      <c r="AA17" s="30">
        <v>0.5</v>
      </c>
    </row>
    <row r="18" spans="1:27" ht="17" customHeight="1" x14ac:dyDescent="0.15">
      <c r="B18" s="21" t="s">
        <v>29</v>
      </c>
      <c r="C18" s="22">
        <v>0</v>
      </c>
      <c r="O18" s="27">
        <f t="shared" si="0"/>
        <v>420</v>
      </c>
      <c r="P18" s="30">
        <v>0.5</v>
      </c>
      <c r="Q18" s="30">
        <v>0.5</v>
      </c>
      <c r="R18" s="30">
        <v>0.5</v>
      </c>
      <c r="S18" s="30">
        <v>0.5</v>
      </c>
      <c r="T18" s="30">
        <v>0.5</v>
      </c>
      <c r="U18" s="30">
        <v>0.5</v>
      </c>
      <c r="V18" s="30">
        <v>0.5</v>
      </c>
      <c r="W18" s="30">
        <v>0.5</v>
      </c>
      <c r="X18" s="30">
        <v>0.5</v>
      </c>
      <c r="Y18" s="30">
        <v>0.5</v>
      </c>
      <c r="Z18" s="30">
        <v>0.5</v>
      </c>
      <c r="AA18" s="30">
        <v>0.5</v>
      </c>
    </row>
    <row r="19" spans="1:27" ht="17" customHeight="1" x14ac:dyDescent="0.15">
      <c r="B19" s="21"/>
      <c r="C19" s="25"/>
      <c r="H19" s="35" t="s">
        <v>50</v>
      </c>
      <c r="O19" s="27">
        <f>O18+30</f>
        <v>450</v>
      </c>
      <c r="P19" s="30">
        <v>0.5</v>
      </c>
      <c r="Q19" s="30">
        <v>0.5</v>
      </c>
      <c r="R19" s="30">
        <v>0.5</v>
      </c>
      <c r="S19" s="30">
        <v>0.5</v>
      </c>
      <c r="T19" s="30">
        <v>0.5</v>
      </c>
      <c r="U19" s="30">
        <v>0.5</v>
      </c>
      <c r="V19" s="30">
        <v>0.5</v>
      </c>
      <c r="W19" s="30">
        <v>0.5</v>
      </c>
      <c r="X19" s="30">
        <v>0.5</v>
      </c>
      <c r="Y19" s="30">
        <v>0.5</v>
      </c>
      <c r="Z19" s="30">
        <v>0.5</v>
      </c>
      <c r="AA19" s="30">
        <v>0.5</v>
      </c>
    </row>
    <row r="20" spans="1:27" ht="17" customHeight="1" x14ac:dyDescent="0.15">
      <c r="B20" s="21" t="s">
        <v>30</v>
      </c>
      <c r="C20" s="22">
        <v>0.5</v>
      </c>
      <c r="H20" s="35" t="s">
        <v>51</v>
      </c>
      <c r="P20" t="s">
        <v>38</v>
      </c>
      <c r="Q20" t="s">
        <v>39</v>
      </c>
      <c r="R20" t="s">
        <v>40</v>
      </c>
      <c r="S20" t="s">
        <v>41</v>
      </c>
      <c r="T20" t="s">
        <v>42</v>
      </c>
      <c r="U20" t="s">
        <v>43</v>
      </c>
      <c r="V20" t="s">
        <v>44</v>
      </c>
      <c r="W20" t="s">
        <v>45</v>
      </c>
      <c r="X20" t="s">
        <v>46</v>
      </c>
      <c r="Y20" t="s">
        <v>47</v>
      </c>
      <c r="Z20" t="s">
        <v>48</v>
      </c>
      <c r="AA20" t="s">
        <v>49</v>
      </c>
    </row>
    <row r="21" spans="1:27" ht="17" customHeight="1" x14ac:dyDescent="0.15">
      <c r="B21" s="2"/>
      <c r="C21" s="3"/>
    </row>
    <row r="22" spans="1:27" ht="17" customHeight="1" x14ac:dyDescent="0.15">
      <c r="B22" s="21" t="s">
        <v>0</v>
      </c>
      <c r="C22" s="31" t="s">
        <v>2</v>
      </c>
    </row>
    <row r="23" spans="1:27" ht="17" customHeight="1" x14ac:dyDescent="0.15">
      <c r="B23" s="2"/>
      <c r="C23" s="3"/>
    </row>
    <row r="24" spans="1:27" ht="17" customHeight="1" x14ac:dyDescent="0.15">
      <c r="B24" s="21" t="s">
        <v>31</v>
      </c>
      <c r="C24" s="22">
        <v>0</v>
      </c>
      <c r="I24" s="7"/>
    </row>
    <row r="25" spans="1:27" ht="17" customHeight="1" x14ac:dyDescent="0.15">
      <c r="B25" s="14"/>
      <c r="C25" s="14"/>
      <c r="E25" s="16"/>
      <c r="I25" s="5"/>
    </row>
    <row r="26" spans="1:27" ht="17" customHeight="1" x14ac:dyDescent="0.15">
      <c r="B26" s="14"/>
      <c r="C26" s="14"/>
      <c r="E26" s="16"/>
      <c r="I26" s="5"/>
    </row>
    <row r="28" spans="1:27" ht="40" customHeight="1" x14ac:dyDescent="0.15">
      <c r="A28" s="19"/>
      <c r="B28" s="32" t="s">
        <v>18</v>
      </c>
      <c r="C28" s="32"/>
      <c r="D28" s="20"/>
      <c r="E28" s="32" t="s">
        <v>17</v>
      </c>
      <c r="F28" s="32"/>
      <c r="G28" s="32"/>
      <c r="H28" s="32"/>
      <c r="I28" s="32"/>
      <c r="J28" s="32"/>
      <c r="K28" s="32"/>
      <c r="L28" s="32"/>
      <c r="M28" s="32"/>
      <c r="N28" s="19"/>
      <c r="O28" s="34" t="s">
        <v>21</v>
      </c>
      <c r="P28" s="34"/>
      <c r="Q28" s="34"/>
    </row>
    <row r="29" spans="1:27" ht="40" customHeight="1" x14ac:dyDescent="0.15">
      <c r="A29" s="19"/>
      <c r="B29" s="33" t="s">
        <v>1</v>
      </c>
      <c r="C29" s="33"/>
      <c r="D29" s="20"/>
      <c r="E29" s="32" t="s">
        <v>20</v>
      </c>
      <c r="F29" s="32"/>
      <c r="G29" s="32"/>
      <c r="H29" s="32"/>
      <c r="I29" s="32"/>
      <c r="J29" s="32"/>
      <c r="K29" s="32"/>
      <c r="L29" s="32"/>
      <c r="M29" s="32"/>
      <c r="N29" s="19"/>
      <c r="O29" s="34"/>
      <c r="P29" s="34"/>
      <c r="Q29" s="34"/>
    </row>
    <row r="30" spans="1:27" ht="13" customHeight="1" x14ac:dyDescent="0.15"/>
  </sheetData>
  <mergeCells count="5">
    <mergeCell ref="E28:M28"/>
    <mergeCell ref="B28:C28"/>
    <mergeCell ref="B29:C29"/>
    <mergeCell ref="E29:M29"/>
    <mergeCell ref="O28:Q29"/>
  </mergeCells>
  <pageMargins left="0.75" right="0.75" top="1" bottom="1" header="0.5" footer="0.5"/>
  <pageSetup scale="65" orientation="portrait" horizontalDpi="4294967292" verticalDpi="429496729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18"/>
  <sheetViews>
    <sheetView workbookViewId="0">
      <selection activeCell="P2" sqref="P2:AA17"/>
    </sheetView>
  </sheetViews>
  <sheetFormatPr baseColWidth="10" defaultRowHeight="12" x14ac:dyDescent="0.15"/>
  <cols>
    <col min="1" max="15" width="8.83203125" style="4" customWidth="1"/>
  </cols>
  <sheetData>
    <row r="1" spans="1:27" s="6" customFormat="1" ht="42" x14ac:dyDescent="0.2">
      <c r="A1" s="8" t="s">
        <v>3</v>
      </c>
      <c r="B1" s="9" t="s">
        <v>5</v>
      </c>
      <c r="C1" s="9" t="s">
        <v>6</v>
      </c>
      <c r="D1" s="10" t="s">
        <v>7</v>
      </c>
      <c r="E1" s="10" t="s">
        <v>8</v>
      </c>
      <c r="F1" s="10" t="s">
        <v>9</v>
      </c>
      <c r="G1" s="11" t="s">
        <v>4</v>
      </c>
      <c r="H1" s="12" t="s">
        <v>10</v>
      </c>
      <c r="I1" s="12" t="s">
        <v>11</v>
      </c>
      <c r="J1" s="13" t="s">
        <v>12</v>
      </c>
      <c r="K1" s="13" t="s">
        <v>13</v>
      </c>
      <c r="L1" s="14" t="s">
        <v>14</v>
      </c>
      <c r="M1" s="14" t="s">
        <v>15</v>
      </c>
      <c r="N1" s="15" t="s">
        <v>16</v>
      </c>
      <c r="O1" s="26" t="s">
        <v>36</v>
      </c>
      <c r="P1" s="6" t="s">
        <v>35</v>
      </c>
    </row>
    <row r="2" spans="1:27" x14ac:dyDescent="0.15">
      <c r="A2" s="4">
        <v>0</v>
      </c>
      <c r="B2" s="4">
        <f>StartFreqA1</f>
        <v>0.5</v>
      </c>
      <c r="C2" s="4">
        <f>1-B2</f>
        <v>0.5</v>
      </c>
      <c r="D2" s="4">
        <f>((B2^2)*(1-F))+(B2*F)</f>
        <v>0.25</v>
      </c>
      <c r="E2" s="4">
        <f>2*B2*C2*(1-F)</f>
        <v>0.5</v>
      </c>
      <c r="F2" s="4">
        <f>((C2^2)*(1-F))+(C2*F)</f>
        <v>0.25</v>
      </c>
      <c r="G2" s="4">
        <f>(D2*_Fit11)+(E2*_Fit12)+(F2*_Fit22)</f>
        <v>1</v>
      </c>
      <c r="H2" s="4">
        <f>((D2*_Fit11)+(0.5*E2*_Fit12))/G2</f>
        <v>0.5</v>
      </c>
      <c r="I2" s="4">
        <f>((0.5*E2*_Fit12)+(F2*_Fit22))/G2</f>
        <v>0.5</v>
      </c>
      <c r="J2" s="4">
        <f>H2-(H2*Mut1to2)+(I2*Mut2to1)</f>
        <v>0.5</v>
      </c>
      <c r="K2" s="4">
        <f>I2-(I2*Mut2to1)+(H2*Mut1to2)</f>
        <v>0.5</v>
      </c>
      <c r="L2" s="4">
        <f>((1-(PercentMigs/100))*J2)+((PercentMigs/100)*SourceFreqA1)</f>
        <v>0.5</v>
      </c>
      <c r="M2" s="4">
        <f>((1-(PercentMigs/100))*K2)+((PercentMigs/100)*(1-SourceFreqA1))</f>
        <v>0.5</v>
      </c>
      <c r="N2" s="4">
        <f ca="1">IF(OR(PopSize="Infinite",L2=0,L2=1),L2,(CRITBINOM(PopSize*2,L2,RAND())/(PopSize*2)))</f>
        <v>0.5</v>
      </c>
      <c r="O2" s="4">
        <v>0</v>
      </c>
      <c r="P2">
        <f>'Parameters &amp; Results'!P4</f>
        <v>0.5</v>
      </c>
      <c r="Q2">
        <f>'Parameters &amp; Results'!Q4</f>
        <v>0.5</v>
      </c>
      <c r="R2">
        <f>'Parameters &amp; Results'!R4</f>
        <v>0.5</v>
      </c>
      <c r="S2">
        <f>'Parameters &amp; Results'!S4</f>
        <v>0.5</v>
      </c>
      <c r="T2">
        <f>'Parameters &amp; Results'!T4</f>
        <v>0.5</v>
      </c>
      <c r="U2">
        <f>'Parameters &amp; Results'!U4</f>
        <v>0.5</v>
      </c>
      <c r="V2">
        <f>'Parameters &amp; Results'!V4</f>
        <v>0.5</v>
      </c>
      <c r="W2">
        <f>'Parameters &amp; Results'!W4</f>
        <v>0.5</v>
      </c>
      <c r="X2">
        <f>'Parameters &amp; Results'!X4</f>
        <v>0.5</v>
      </c>
      <c r="Y2">
        <f>'Parameters &amp; Results'!Y4</f>
        <v>0.5</v>
      </c>
      <c r="Z2">
        <f>'Parameters &amp; Results'!Z4</f>
        <v>0.5</v>
      </c>
      <c r="AA2">
        <f>'Parameters &amp; Results'!AA4</f>
        <v>0.5</v>
      </c>
    </row>
    <row r="3" spans="1:27" x14ac:dyDescent="0.15">
      <c r="A3" s="4">
        <f>A2+1</f>
        <v>1</v>
      </c>
      <c r="B3" s="4">
        <f ca="1">N2</f>
        <v>0.5</v>
      </c>
      <c r="C3" s="4">
        <f ca="1">1-B3</f>
        <v>0.5</v>
      </c>
      <c r="D3" s="4">
        <f ca="1">((B3^2)*(1-F))+(B3*F)</f>
        <v>0.25</v>
      </c>
      <c r="E3" s="4">
        <f ca="1">2*B3*C3*(1-F)</f>
        <v>0.5</v>
      </c>
      <c r="F3" s="4">
        <f ca="1">((C3^2)*(1-F))+(C3*F)</f>
        <v>0.25</v>
      </c>
      <c r="G3" s="4">
        <f ca="1">(D3*_Fit11)+(E3*_Fit12)+(F3*_Fit22)</f>
        <v>1</v>
      </c>
      <c r="H3" s="4">
        <f ca="1">((D3*_Fit11)+(0.5*E3*_Fit12))/G3</f>
        <v>0.5</v>
      </c>
      <c r="I3" s="4">
        <f ca="1">((0.5*E3*_Fit12)+(F3*_Fit22))/G3</f>
        <v>0.5</v>
      </c>
      <c r="J3" s="4">
        <f ca="1">H3-(H3*Mut1to2)+(I3*Mut2to1)</f>
        <v>0.5</v>
      </c>
      <c r="K3" s="4">
        <f ca="1">I3-(I3*Mut2to1)+(H3*Mut1to2)</f>
        <v>0.5</v>
      </c>
      <c r="L3" s="4">
        <f ca="1">((1-(PercentMigs/100))*J3)+((PercentMigs/100)*SourceFreqA1)</f>
        <v>0.5</v>
      </c>
      <c r="M3" s="4">
        <f ca="1">((1-(PercentMigs/100))*K3)+((PercentMigs/100)*(1-SourceFreqA1))</f>
        <v>0.5</v>
      </c>
      <c r="N3" s="4">
        <f ca="1">IF(OR(PopSize="Infinite",L3=0,L3=1),L3,(CRITBINOM(PopSize*2,L3,RAND())/(PopSize*2)))</f>
        <v>0.5</v>
      </c>
      <c r="O3" s="4">
        <f>O2+1</f>
        <v>1</v>
      </c>
      <c r="P3">
        <f>'Parameters &amp; Results'!P5</f>
        <v>0.5</v>
      </c>
      <c r="Q3">
        <f>'Parameters &amp; Results'!Q5</f>
        <v>0.5</v>
      </c>
      <c r="R3">
        <f>'Parameters &amp; Results'!R5</f>
        <v>0.5</v>
      </c>
      <c r="S3">
        <f>'Parameters &amp; Results'!S5</f>
        <v>0.5</v>
      </c>
      <c r="T3">
        <f>'Parameters &amp; Results'!T5</f>
        <v>0.5</v>
      </c>
      <c r="U3">
        <f>'Parameters &amp; Results'!U5</f>
        <v>0.5</v>
      </c>
      <c r="V3">
        <f>'Parameters &amp; Results'!V5</f>
        <v>0.5</v>
      </c>
      <c r="W3">
        <f>'Parameters &amp; Results'!W5</f>
        <v>0.5</v>
      </c>
      <c r="X3">
        <f>'Parameters &amp; Results'!X5</f>
        <v>0.5</v>
      </c>
      <c r="Y3">
        <f>'Parameters &amp; Results'!Y5</f>
        <v>0.5</v>
      </c>
      <c r="Z3">
        <f>'Parameters &amp; Results'!Z5</f>
        <v>0.5</v>
      </c>
      <c r="AA3">
        <f>'Parameters &amp; Results'!AA5</f>
        <v>0.5</v>
      </c>
    </row>
    <row r="4" spans="1:27" x14ac:dyDescent="0.15">
      <c r="A4" s="4">
        <f t="shared" ref="A4:A17" si="0">A3+1</f>
        <v>2</v>
      </c>
      <c r="B4" s="4">
        <f t="shared" ref="B4:B17" ca="1" si="1">N3</f>
        <v>0.5</v>
      </c>
      <c r="C4" s="4">
        <f t="shared" ref="C4:C17" ca="1" si="2">1-B4</f>
        <v>0.5</v>
      </c>
      <c r="D4" s="4">
        <f t="shared" ref="D4:D17" ca="1" si="3">((B4^2)*(1-F))+(B4*F)</f>
        <v>0.25</v>
      </c>
      <c r="E4" s="4">
        <f t="shared" ref="E4:E17" ca="1" si="4">2*B4*C4*(1-F)</f>
        <v>0.5</v>
      </c>
      <c r="F4" s="4">
        <f t="shared" ref="F4:F17" ca="1" si="5">((C4^2)*(1-F))+(C4*F)</f>
        <v>0.25</v>
      </c>
      <c r="G4" s="4">
        <f t="shared" ref="G4:G17" ca="1" si="6">(D4*_Fit11)+(E4*_Fit12)+(F4*_Fit22)</f>
        <v>1</v>
      </c>
      <c r="H4" s="4">
        <f t="shared" ref="H4:H17" ca="1" si="7">((D4*_Fit11)+(0.5*E4*_Fit12))/G4</f>
        <v>0.5</v>
      </c>
      <c r="I4" s="4">
        <f t="shared" ref="I4:I17" ca="1" si="8">((0.5*E4*_Fit12)+(F4*_Fit22))/G4</f>
        <v>0.5</v>
      </c>
      <c r="J4" s="4">
        <f t="shared" ref="J4:J17" ca="1" si="9">H4-(H4*Mut1to2)+(I4*Mut2to1)</f>
        <v>0.5</v>
      </c>
      <c r="K4" s="4">
        <f t="shared" ref="K4:K17" ca="1" si="10">I4-(I4*Mut2to1)+(H4*Mut1to2)</f>
        <v>0.5</v>
      </c>
      <c r="L4" s="4">
        <f t="shared" ref="L4:L17" ca="1" si="11">((1-(PercentMigs/100))*J4)+((PercentMigs/100)*SourceFreqA1)</f>
        <v>0.5</v>
      </c>
      <c r="M4" s="4">
        <f t="shared" ref="M4:M17" ca="1" si="12">((1-(PercentMigs/100))*K4)+((PercentMigs/100)*(1-SourceFreqA1))</f>
        <v>0.5</v>
      </c>
      <c r="N4" s="4">
        <f t="shared" ref="N4:N17" ca="1" si="13">IF(OR(PopSize="Infinite",L4=0,L4=1),L4,(CRITBINOM(PopSize*2,L4,RAND())/(PopSize*2)))</f>
        <v>0.5</v>
      </c>
      <c r="O4" s="4">
        <f t="shared" ref="O4:O17" si="14">O3+1</f>
        <v>2</v>
      </c>
      <c r="P4">
        <f>'Parameters &amp; Results'!P6</f>
        <v>0.5</v>
      </c>
      <c r="Q4">
        <f>'Parameters &amp; Results'!Q6</f>
        <v>0.5</v>
      </c>
      <c r="R4">
        <f>'Parameters &amp; Results'!R6</f>
        <v>0.5</v>
      </c>
      <c r="S4">
        <f>'Parameters &amp; Results'!S6</f>
        <v>0.5</v>
      </c>
      <c r="T4">
        <f>'Parameters &amp; Results'!T6</f>
        <v>0.5</v>
      </c>
      <c r="U4">
        <f>'Parameters &amp; Results'!U6</f>
        <v>0.5</v>
      </c>
      <c r="V4">
        <f>'Parameters &amp; Results'!V6</f>
        <v>0.5</v>
      </c>
      <c r="W4">
        <f>'Parameters &amp; Results'!W6</f>
        <v>0.5</v>
      </c>
      <c r="X4">
        <f>'Parameters &amp; Results'!X6</f>
        <v>0.5</v>
      </c>
      <c r="Y4">
        <f>'Parameters &amp; Results'!Y6</f>
        <v>0.5</v>
      </c>
      <c r="Z4">
        <f>'Parameters &amp; Results'!Z6</f>
        <v>0.5</v>
      </c>
      <c r="AA4">
        <f>'Parameters &amp; Results'!AA6</f>
        <v>0.5</v>
      </c>
    </row>
    <row r="5" spans="1:27" x14ac:dyDescent="0.15">
      <c r="A5" s="4">
        <f t="shared" si="0"/>
        <v>3</v>
      </c>
      <c r="B5" s="4">
        <f t="shared" ca="1" si="1"/>
        <v>0.5</v>
      </c>
      <c r="C5" s="4">
        <f t="shared" ca="1" si="2"/>
        <v>0.5</v>
      </c>
      <c r="D5" s="4">
        <f t="shared" ca="1" si="3"/>
        <v>0.25</v>
      </c>
      <c r="E5" s="4">
        <f t="shared" ca="1" si="4"/>
        <v>0.5</v>
      </c>
      <c r="F5" s="4">
        <f t="shared" ca="1" si="5"/>
        <v>0.25</v>
      </c>
      <c r="G5" s="4">
        <f t="shared" ca="1" si="6"/>
        <v>1</v>
      </c>
      <c r="H5" s="4">
        <f t="shared" ca="1" si="7"/>
        <v>0.5</v>
      </c>
      <c r="I5" s="4">
        <f t="shared" ca="1" si="8"/>
        <v>0.5</v>
      </c>
      <c r="J5" s="4">
        <f t="shared" ca="1" si="9"/>
        <v>0.5</v>
      </c>
      <c r="K5" s="4">
        <f t="shared" ca="1" si="10"/>
        <v>0.5</v>
      </c>
      <c r="L5" s="4">
        <f t="shared" ca="1" si="11"/>
        <v>0.5</v>
      </c>
      <c r="M5" s="4">
        <f t="shared" ca="1" si="12"/>
        <v>0.5</v>
      </c>
      <c r="N5" s="4">
        <f t="shared" ca="1" si="13"/>
        <v>0.5</v>
      </c>
      <c r="O5" s="4">
        <f t="shared" si="14"/>
        <v>3</v>
      </c>
      <c r="P5">
        <f>'Parameters &amp; Results'!P7</f>
        <v>0.5</v>
      </c>
      <c r="Q5">
        <f>'Parameters &amp; Results'!Q7</f>
        <v>0.5</v>
      </c>
      <c r="R5">
        <f>'Parameters &amp; Results'!R7</f>
        <v>0.5</v>
      </c>
      <c r="S5">
        <f>'Parameters &amp; Results'!S7</f>
        <v>0.5</v>
      </c>
      <c r="T5">
        <f>'Parameters &amp; Results'!T7</f>
        <v>0.5</v>
      </c>
      <c r="U5">
        <f>'Parameters &amp; Results'!U7</f>
        <v>0.5</v>
      </c>
      <c r="V5">
        <f>'Parameters &amp; Results'!V7</f>
        <v>0.5</v>
      </c>
      <c r="W5">
        <f>'Parameters &amp; Results'!W7</f>
        <v>0.5</v>
      </c>
      <c r="X5">
        <f>'Parameters &amp; Results'!X7</f>
        <v>0.5</v>
      </c>
      <c r="Y5">
        <f>'Parameters &amp; Results'!Y7</f>
        <v>0.5</v>
      </c>
      <c r="Z5">
        <f>'Parameters &amp; Results'!Z7</f>
        <v>0.5</v>
      </c>
      <c r="AA5">
        <f>'Parameters &amp; Results'!AA7</f>
        <v>0.5</v>
      </c>
    </row>
    <row r="6" spans="1:27" x14ac:dyDescent="0.15">
      <c r="A6" s="4">
        <f t="shared" si="0"/>
        <v>4</v>
      </c>
      <c r="B6" s="4">
        <f t="shared" ca="1" si="1"/>
        <v>0.5</v>
      </c>
      <c r="C6" s="4">
        <f t="shared" ca="1" si="2"/>
        <v>0.5</v>
      </c>
      <c r="D6" s="4">
        <f t="shared" ca="1" si="3"/>
        <v>0.25</v>
      </c>
      <c r="E6" s="4">
        <f t="shared" ca="1" si="4"/>
        <v>0.5</v>
      </c>
      <c r="F6" s="4">
        <f t="shared" ca="1" si="5"/>
        <v>0.25</v>
      </c>
      <c r="G6" s="4">
        <f t="shared" ca="1" si="6"/>
        <v>1</v>
      </c>
      <c r="H6" s="4">
        <f t="shared" ca="1" si="7"/>
        <v>0.5</v>
      </c>
      <c r="I6" s="4">
        <f t="shared" ca="1" si="8"/>
        <v>0.5</v>
      </c>
      <c r="J6" s="4">
        <f t="shared" ca="1" si="9"/>
        <v>0.5</v>
      </c>
      <c r="K6" s="4">
        <f t="shared" ca="1" si="10"/>
        <v>0.5</v>
      </c>
      <c r="L6" s="4">
        <f t="shared" ca="1" si="11"/>
        <v>0.5</v>
      </c>
      <c r="M6" s="4">
        <f t="shared" ca="1" si="12"/>
        <v>0.5</v>
      </c>
      <c r="N6" s="4">
        <f t="shared" ca="1" si="13"/>
        <v>0.5</v>
      </c>
      <c r="O6" s="4">
        <f t="shared" si="14"/>
        <v>4</v>
      </c>
      <c r="P6">
        <f>'Parameters &amp; Results'!P8</f>
        <v>0.5</v>
      </c>
      <c r="Q6">
        <f>'Parameters &amp; Results'!Q8</f>
        <v>0.5</v>
      </c>
      <c r="R6">
        <f>'Parameters &amp; Results'!R8</f>
        <v>0.5</v>
      </c>
      <c r="S6">
        <f>'Parameters &amp; Results'!S8</f>
        <v>0.5</v>
      </c>
      <c r="T6">
        <f>'Parameters &amp; Results'!T8</f>
        <v>0.5</v>
      </c>
      <c r="U6">
        <f>'Parameters &amp; Results'!U8</f>
        <v>0.5</v>
      </c>
      <c r="V6">
        <f>'Parameters &amp; Results'!V8</f>
        <v>0.5</v>
      </c>
      <c r="W6">
        <f>'Parameters &amp; Results'!W8</f>
        <v>0.5</v>
      </c>
      <c r="X6">
        <f>'Parameters &amp; Results'!X8</f>
        <v>0.5</v>
      </c>
      <c r="Y6">
        <f>'Parameters &amp; Results'!Y8</f>
        <v>0.5</v>
      </c>
      <c r="Z6">
        <f>'Parameters &amp; Results'!Z8</f>
        <v>0.5</v>
      </c>
      <c r="AA6">
        <f>'Parameters &amp; Results'!AA8</f>
        <v>0.5</v>
      </c>
    </row>
    <row r="7" spans="1:27" x14ac:dyDescent="0.15">
      <c r="A7" s="4">
        <f t="shared" si="0"/>
        <v>5</v>
      </c>
      <c r="B7" s="4">
        <f t="shared" ca="1" si="1"/>
        <v>0.5</v>
      </c>
      <c r="C7" s="4">
        <f t="shared" ca="1" si="2"/>
        <v>0.5</v>
      </c>
      <c r="D7" s="4">
        <f t="shared" ca="1" si="3"/>
        <v>0.25</v>
      </c>
      <c r="E7" s="4">
        <f t="shared" ca="1" si="4"/>
        <v>0.5</v>
      </c>
      <c r="F7" s="4">
        <f t="shared" ca="1" si="5"/>
        <v>0.25</v>
      </c>
      <c r="G7" s="4">
        <f t="shared" ca="1" si="6"/>
        <v>1</v>
      </c>
      <c r="H7" s="4">
        <f t="shared" ca="1" si="7"/>
        <v>0.5</v>
      </c>
      <c r="I7" s="4">
        <f t="shared" ca="1" si="8"/>
        <v>0.5</v>
      </c>
      <c r="J7" s="4">
        <f t="shared" ca="1" si="9"/>
        <v>0.5</v>
      </c>
      <c r="K7" s="4">
        <f t="shared" ca="1" si="10"/>
        <v>0.5</v>
      </c>
      <c r="L7" s="4">
        <f t="shared" ca="1" si="11"/>
        <v>0.5</v>
      </c>
      <c r="M7" s="4">
        <f t="shared" ca="1" si="12"/>
        <v>0.5</v>
      </c>
      <c r="N7" s="4">
        <f t="shared" ca="1" si="13"/>
        <v>0.5</v>
      </c>
      <c r="O7" s="4">
        <f t="shared" si="14"/>
        <v>5</v>
      </c>
      <c r="P7">
        <f>'Parameters &amp; Results'!P9</f>
        <v>0.5</v>
      </c>
      <c r="Q7">
        <f>'Parameters &amp; Results'!Q9</f>
        <v>0.5</v>
      </c>
      <c r="R7">
        <f>'Parameters &amp; Results'!R9</f>
        <v>0.5</v>
      </c>
      <c r="S7">
        <f>'Parameters &amp; Results'!S9</f>
        <v>0.5</v>
      </c>
      <c r="T7">
        <f>'Parameters &amp; Results'!T9</f>
        <v>0.5</v>
      </c>
      <c r="U7">
        <f>'Parameters &amp; Results'!U9</f>
        <v>0.5</v>
      </c>
      <c r="V7">
        <f>'Parameters &amp; Results'!V9</f>
        <v>0.5</v>
      </c>
      <c r="W7">
        <f>'Parameters &amp; Results'!W9</f>
        <v>0.5</v>
      </c>
      <c r="X7">
        <f>'Parameters &amp; Results'!X9</f>
        <v>0.5</v>
      </c>
      <c r="Y7">
        <f>'Parameters &amp; Results'!Y9</f>
        <v>0.5</v>
      </c>
      <c r="Z7">
        <f>'Parameters &amp; Results'!Z9</f>
        <v>0.5</v>
      </c>
      <c r="AA7">
        <f>'Parameters &amp; Results'!AA9</f>
        <v>0.5</v>
      </c>
    </row>
    <row r="8" spans="1:27" x14ac:dyDescent="0.15">
      <c r="A8" s="4">
        <f t="shared" si="0"/>
        <v>6</v>
      </c>
      <c r="B8" s="4">
        <f t="shared" ca="1" si="1"/>
        <v>0.5</v>
      </c>
      <c r="C8" s="4">
        <f t="shared" ca="1" si="2"/>
        <v>0.5</v>
      </c>
      <c r="D8" s="4">
        <f t="shared" ca="1" si="3"/>
        <v>0.25</v>
      </c>
      <c r="E8" s="4">
        <f t="shared" ca="1" si="4"/>
        <v>0.5</v>
      </c>
      <c r="F8" s="4">
        <f t="shared" ca="1" si="5"/>
        <v>0.25</v>
      </c>
      <c r="G8" s="4">
        <f t="shared" ca="1" si="6"/>
        <v>1</v>
      </c>
      <c r="H8" s="4">
        <f t="shared" ca="1" si="7"/>
        <v>0.5</v>
      </c>
      <c r="I8" s="4">
        <f t="shared" ca="1" si="8"/>
        <v>0.5</v>
      </c>
      <c r="J8" s="4">
        <f t="shared" ca="1" si="9"/>
        <v>0.5</v>
      </c>
      <c r="K8" s="4">
        <f t="shared" ca="1" si="10"/>
        <v>0.5</v>
      </c>
      <c r="L8" s="4">
        <f t="shared" ca="1" si="11"/>
        <v>0.5</v>
      </c>
      <c r="M8" s="4">
        <f t="shared" ca="1" si="12"/>
        <v>0.5</v>
      </c>
      <c r="N8" s="4">
        <f t="shared" ca="1" si="13"/>
        <v>0.5</v>
      </c>
      <c r="O8" s="4">
        <f t="shared" si="14"/>
        <v>6</v>
      </c>
      <c r="P8">
        <f>'Parameters &amp; Results'!P10</f>
        <v>0.5</v>
      </c>
      <c r="Q8">
        <f>'Parameters &amp; Results'!Q10</f>
        <v>0.5</v>
      </c>
      <c r="R8">
        <f>'Parameters &amp; Results'!R10</f>
        <v>0.5</v>
      </c>
      <c r="S8">
        <f>'Parameters &amp; Results'!S10</f>
        <v>0.5</v>
      </c>
      <c r="T8">
        <f>'Parameters &amp; Results'!T10</f>
        <v>0.5</v>
      </c>
      <c r="U8">
        <f>'Parameters &amp; Results'!U10</f>
        <v>0.5</v>
      </c>
      <c r="V8">
        <f>'Parameters &amp; Results'!V10</f>
        <v>0.5</v>
      </c>
      <c r="W8">
        <f>'Parameters &amp; Results'!W10</f>
        <v>0.5</v>
      </c>
      <c r="X8">
        <f>'Parameters &amp; Results'!X10</f>
        <v>0.5</v>
      </c>
      <c r="Y8">
        <f>'Parameters &amp; Results'!Y10</f>
        <v>0.5</v>
      </c>
      <c r="Z8">
        <f>'Parameters &amp; Results'!Z10</f>
        <v>0.5</v>
      </c>
      <c r="AA8">
        <f>'Parameters &amp; Results'!AA10</f>
        <v>0.5</v>
      </c>
    </row>
    <row r="9" spans="1:27" x14ac:dyDescent="0.15">
      <c r="A9" s="4">
        <f t="shared" si="0"/>
        <v>7</v>
      </c>
      <c r="B9" s="4">
        <f t="shared" ca="1" si="1"/>
        <v>0.5</v>
      </c>
      <c r="C9" s="4">
        <f t="shared" ca="1" si="2"/>
        <v>0.5</v>
      </c>
      <c r="D9" s="4">
        <f t="shared" ca="1" si="3"/>
        <v>0.25</v>
      </c>
      <c r="E9" s="4">
        <f t="shared" ca="1" si="4"/>
        <v>0.5</v>
      </c>
      <c r="F9" s="4">
        <f t="shared" ca="1" si="5"/>
        <v>0.25</v>
      </c>
      <c r="G9" s="4">
        <f t="shared" ca="1" si="6"/>
        <v>1</v>
      </c>
      <c r="H9" s="4">
        <f t="shared" ca="1" si="7"/>
        <v>0.5</v>
      </c>
      <c r="I9" s="4">
        <f t="shared" ca="1" si="8"/>
        <v>0.5</v>
      </c>
      <c r="J9" s="4">
        <f t="shared" ca="1" si="9"/>
        <v>0.5</v>
      </c>
      <c r="K9" s="4">
        <f t="shared" ca="1" si="10"/>
        <v>0.5</v>
      </c>
      <c r="L9" s="4">
        <f t="shared" ca="1" si="11"/>
        <v>0.5</v>
      </c>
      <c r="M9" s="4">
        <f t="shared" ca="1" si="12"/>
        <v>0.5</v>
      </c>
      <c r="N9" s="4">
        <f t="shared" ca="1" si="13"/>
        <v>0.5</v>
      </c>
      <c r="O9" s="4">
        <f t="shared" si="14"/>
        <v>7</v>
      </c>
      <c r="P9">
        <f>'Parameters &amp; Results'!P11</f>
        <v>0.5</v>
      </c>
      <c r="Q9">
        <f>'Parameters &amp; Results'!Q11</f>
        <v>0.5</v>
      </c>
      <c r="R9">
        <f>'Parameters &amp; Results'!R11</f>
        <v>0.5</v>
      </c>
      <c r="S9">
        <f>'Parameters &amp; Results'!S11</f>
        <v>0.5</v>
      </c>
      <c r="T9">
        <f>'Parameters &amp; Results'!T11</f>
        <v>0.5</v>
      </c>
      <c r="U9">
        <f>'Parameters &amp; Results'!U11</f>
        <v>0.5</v>
      </c>
      <c r="V9">
        <f>'Parameters &amp; Results'!V11</f>
        <v>0.5</v>
      </c>
      <c r="W9">
        <f>'Parameters &amp; Results'!W11</f>
        <v>0.5</v>
      </c>
      <c r="X9">
        <f>'Parameters &amp; Results'!X11</f>
        <v>0.5</v>
      </c>
      <c r="Y9">
        <f>'Parameters &amp; Results'!Y11</f>
        <v>0.5</v>
      </c>
      <c r="Z9">
        <f>'Parameters &amp; Results'!Z11</f>
        <v>0.5</v>
      </c>
      <c r="AA9">
        <f>'Parameters &amp; Results'!AA11</f>
        <v>0.5</v>
      </c>
    </row>
    <row r="10" spans="1:27" x14ac:dyDescent="0.15">
      <c r="A10" s="4">
        <f t="shared" si="0"/>
        <v>8</v>
      </c>
      <c r="B10" s="4">
        <f t="shared" ca="1" si="1"/>
        <v>0.5</v>
      </c>
      <c r="C10" s="4">
        <f t="shared" ca="1" si="2"/>
        <v>0.5</v>
      </c>
      <c r="D10" s="4">
        <f t="shared" ca="1" si="3"/>
        <v>0.25</v>
      </c>
      <c r="E10" s="4">
        <f t="shared" ca="1" si="4"/>
        <v>0.5</v>
      </c>
      <c r="F10" s="4">
        <f t="shared" ca="1" si="5"/>
        <v>0.25</v>
      </c>
      <c r="G10" s="4">
        <f t="shared" ca="1" si="6"/>
        <v>1</v>
      </c>
      <c r="H10" s="4">
        <f t="shared" ca="1" si="7"/>
        <v>0.5</v>
      </c>
      <c r="I10" s="4">
        <f t="shared" ca="1" si="8"/>
        <v>0.5</v>
      </c>
      <c r="J10" s="4">
        <f t="shared" ca="1" si="9"/>
        <v>0.5</v>
      </c>
      <c r="K10" s="4">
        <f t="shared" ca="1" si="10"/>
        <v>0.5</v>
      </c>
      <c r="L10" s="4">
        <f t="shared" ca="1" si="11"/>
        <v>0.5</v>
      </c>
      <c r="M10" s="4">
        <f t="shared" ca="1" si="12"/>
        <v>0.5</v>
      </c>
      <c r="N10" s="4">
        <f t="shared" ca="1" si="13"/>
        <v>0.5</v>
      </c>
      <c r="O10" s="4">
        <f t="shared" si="14"/>
        <v>8</v>
      </c>
      <c r="P10">
        <f>'Parameters &amp; Results'!P12</f>
        <v>0.5</v>
      </c>
      <c r="Q10">
        <f>'Parameters &amp; Results'!Q12</f>
        <v>0.5</v>
      </c>
      <c r="R10">
        <f>'Parameters &amp; Results'!R12</f>
        <v>0.5</v>
      </c>
      <c r="S10">
        <f>'Parameters &amp; Results'!S12</f>
        <v>0.5</v>
      </c>
      <c r="T10">
        <f>'Parameters &amp; Results'!T12</f>
        <v>0.5</v>
      </c>
      <c r="U10">
        <f>'Parameters &amp; Results'!U12</f>
        <v>0.5</v>
      </c>
      <c r="V10">
        <f>'Parameters &amp; Results'!V12</f>
        <v>0.5</v>
      </c>
      <c r="W10">
        <f>'Parameters &amp; Results'!W12</f>
        <v>0.5</v>
      </c>
      <c r="X10">
        <f>'Parameters &amp; Results'!X12</f>
        <v>0.5</v>
      </c>
      <c r="Y10">
        <f>'Parameters &amp; Results'!Y12</f>
        <v>0.5</v>
      </c>
      <c r="Z10">
        <f>'Parameters &amp; Results'!Z12</f>
        <v>0.5</v>
      </c>
      <c r="AA10">
        <f>'Parameters &amp; Results'!AA12</f>
        <v>0.5</v>
      </c>
    </row>
    <row r="11" spans="1:27" x14ac:dyDescent="0.15">
      <c r="A11" s="4">
        <f t="shared" si="0"/>
        <v>9</v>
      </c>
      <c r="B11" s="4">
        <f t="shared" ca="1" si="1"/>
        <v>0.5</v>
      </c>
      <c r="C11" s="4">
        <f t="shared" ca="1" si="2"/>
        <v>0.5</v>
      </c>
      <c r="D11" s="4">
        <f t="shared" ca="1" si="3"/>
        <v>0.25</v>
      </c>
      <c r="E11" s="4">
        <f t="shared" ca="1" si="4"/>
        <v>0.5</v>
      </c>
      <c r="F11" s="4">
        <f t="shared" ca="1" si="5"/>
        <v>0.25</v>
      </c>
      <c r="G11" s="4">
        <f t="shared" ca="1" si="6"/>
        <v>1</v>
      </c>
      <c r="H11" s="4">
        <f t="shared" ca="1" si="7"/>
        <v>0.5</v>
      </c>
      <c r="I11" s="4">
        <f t="shared" ca="1" si="8"/>
        <v>0.5</v>
      </c>
      <c r="J11" s="4">
        <f t="shared" ca="1" si="9"/>
        <v>0.5</v>
      </c>
      <c r="K11" s="4">
        <f t="shared" ca="1" si="10"/>
        <v>0.5</v>
      </c>
      <c r="L11" s="4">
        <f t="shared" ca="1" si="11"/>
        <v>0.5</v>
      </c>
      <c r="M11" s="4">
        <f t="shared" ca="1" si="12"/>
        <v>0.5</v>
      </c>
      <c r="N11" s="4">
        <f t="shared" ca="1" si="13"/>
        <v>0.5</v>
      </c>
      <c r="O11" s="4">
        <f t="shared" si="14"/>
        <v>9</v>
      </c>
      <c r="P11">
        <f>'Parameters &amp; Results'!P13</f>
        <v>0.5</v>
      </c>
      <c r="Q11">
        <f>'Parameters &amp; Results'!Q13</f>
        <v>0.5</v>
      </c>
      <c r="R11">
        <f>'Parameters &amp; Results'!R13</f>
        <v>0.5</v>
      </c>
      <c r="S11">
        <f>'Parameters &amp; Results'!S13</f>
        <v>0.5</v>
      </c>
      <c r="T11">
        <f>'Parameters &amp; Results'!T13</f>
        <v>0.5</v>
      </c>
      <c r="U11">
        <f>'Parameters &amp; Results'!U13</f>
        <v>0.5</v>
      </c>
      <c r="V11">
        <f>'Parameters &amp; Results'!V13</f>
        <v>0.5</v>
      </c>
      <c r="W11">
        <f>'Parameters &amp; Results'!W13</f>
        <v>0.5</v>
      </c>
      <c r="X11">
        <f>'Parameters &amp; Results'!X13</f>
        <v>0.5</v>
      </c>
      <c r="Y11">
        <f>'Parameters &amp; Results'!Y13</f>
        <v>0.5</v>
      </c>
      <c r="Z11">
        <f>'Parameters &amp; Results'!Z13</f>
        <v>0.5</v>
      </c>
      <c r="AA11">
        <f>'Parameters &amp; Results'!AA13</f>
        <v>0.5</v>
      </c>
    </row>
    <row r="12" spans="1:27" x14ac:dyDescent="0.15">
      <c r="A12" s="4">
        <f t="shared" si="0"/>
        <v>10</v>
      </c>
      <c r="B12" s="4">
        <f t="shared" ca="1" si="1"/>
        <v>0.5</v>
      </c>
      <c r="C12" s="4">
        <f t="shared" ca="1" si="2"/>
        <v>0.5</v>
      </c>
      <c r="D12" s="4">
        <f t="shared" ca="1" si="3"/>
        <v>0.25</v>
      </c>
      <c r="E12" s="4">
        <f t="shared" ca="1" si="4"/>
        <v>0.5</v>
      </c>
      <c r="F12" s="4">
        <f t="shared" ca="1" si="5"/>
        <v>0.25</v>
      </c>
      <c r="G12" s="4">
        <f t="shared" ca="1" si="6"/>
        <v>1</v>
      </c>
      <c r="H12" s="4">
        <f t="shared" ca="1" si="7"/>
        <v>0.5</v>
      </c>
      <c r="I12" s="4">
        <f t="shared" ca="1" si="8"/>
        <v>0.5</v>
      </c>
      <c r="J12" s="4">
        <f t="shared" ca="1" si="9"/>
        <v>0.5</v>
      </c>
      <c r="K12" s="4">
        <f t="shared" ca="1" si="10"/>
        <v>0.5</v>
      </c>
      <c r="L12" s="4">
        <f t="shared" ca="1" si="11"/>
        <v>0.5</v>
      </c>
      <c r="M12" s="4">
        <f t="shared" ca="1" si="12"/>
        <v>0.5</v>
      </c>
      <c r="N12" s="4">
        <f t="shared" ca="1" si="13"/>
        <v>0.5</v>
      </c>
      <c r="O12" s="4">
        <f t="shared" si="14"/>
        <v>10</v>
      </c>
      <c r="P12">
        <f>'Parameters &amp; Results'!P14</f>
        <v>0.5</v>
      </c>
      <c r="Q12">
        <f>'Parameters &amp; Results'!Q14</f>
        <v>0.5</v>
      </c>
      <c r="R12">
        <f>'Parameters &amp; Results'!R14</f>
        <v>0.5</v>
      </c>
      <c r="S12">
        <f>'Parameters &amp; Results'!S14</f>
        <v>0.5</v>
      </c>
      <c r="T12">
        <f>'Parameters &amp; Results'!T14</f>
        <v>0.5</v>
      </c>
      <c r="U12">
        <f>'Parameters &amp; Results'!U14</f>
        <v>0.5</v>
      </c>
      <c r="V12">
        <f>'Parameters &amp; Results'!V14</f>
        <v>0.5</v>
      </c>
      <c r="W12">
        <f>'Parameters &amp; Results'!W14</f>
        <v>0.5</v>
      </c>
      <c r="X12">
        <f>'Parameters &amp; Results'!X14</f>
        <v>0.5</v>
      </c>
      <c r="Y12">
        <f>'Parameters &amp; Results'!Y14</f>
        <v>0.5</v>
      </c>
      <c r="Z12">
        <f>'Parameters &amp; Results'!Z14</f>
        <v>0.5</v>
      </c>
      <c r="AA12">
        <f>'Parameters &amp; Results'!AA14</f>
        <v>0.5</v>
      </c>
    </row>
    <row r="13" spans="1:27" x14ac:dyDescent="0.15">
      <c r="A13" s="4">
        <f t="shared" si="0"/>
        <v>11</v>
      </c>
      <c r="B13" s="4">
        <f t="shared" ca="1" si="1"/>
        <v>0.5</v>
      </c>
      <c r="C13" s="4">
        <f t="shared" ca="1" si="2"/>
        <v>0.5</v>
      </c>
      <c r="D13" s="4">
        <f t="shared" ca="1" si="3"/>
        <v>0.25</v>
      </c>
      <c r="E13" s="4">
        <f t="shared" ca="1" si="4"/>
        <v>0.5</v>
      </c>
      <c r="F13" s="4">
        <f t="shared" ca="1" si="5"/>
        <v>0.25</v>
      </c>
      <c r="G13" s="4">
        <f t="shared" ca="1" si="6"/>
        <v>1</v>
      </c>
      <c r="H13" s="4">
        <f t="shared" ca="1" si="7"/>
        <v>0.5</v>
      </c>
      <c r="I13" s="4">
        <f t="shared" ca="1" si="8"/>
        <v>0.5</v>
      </c>
      <c r="J13" s="4">
        <f t="shared" ca="1" si="9"/>
        <v>0.5</v>
      </c>
      <c r="K13" s="4">
        <f t="shared" ca="1" si="10"/>
        <v>0.5</v>
      </c>
      <c r="L13" s="4">
        <f t="shared" ca="1" si="11"/>
        <v>0.5</v>
      </c>
      <c r="M13" s="4">
        <f t="shared" ca="1" si="12"/>
        <v>0.5</v>
      </c>
      <c r="N13" s="4">
        <f t="shared" ca="1" si="13"/>
        <v>0.5</v>
      </c>
      <c r="O13" s="4">
        <f t="shared" si="14"/>
        <v>11</v>
      </c>
      <c r="P13">
        <f>'Parameters &amp; Results'!P15</f>
        <v>0.5</v>
      </c>
      <c r="Q13">
        <f>'Parameters &amp; Results'!Q15</f>
        <v>0.5</v>
      </c>
      <c r="R13">
        <f>'Parameters &amp; Results'!R15</f>
        <v>0.5</v>
      </c>
      <c r="S13">
        <f>'Parameters &amp; Results'!S15</f>
        <v>0.5</v>
      </c>
      <c r="T13">
        <f>'Parameters &amp; Results'!T15</f>
        <v>0.5</v>
      </c>
      <c r="U13">
        <f>'Parameters &amp; Results'!U15</f>
        <v>0.5</v>
      </c>
      <c r="V13">
        <f>'Parameters &amp; Results'!V15</f>
        <v>0.5</v>
      </c>
      <c r="W13">
        <f>'Parameters &amp; Results'!W15</f>
        <v>0.5</v>
      </c>
      <c r="X13">
        <f>'Parameters &amp; Results'!X15</f>
        <v>0.5</v>
      </c>
      <c r="Y13">
        <f>'Parameters &amp; Results'!Y15</f>
        <v>0.5</v>
      </c>
      <c r="Z13">
        <f>'Parameters &amp; Results'!Z15</f>
        <v>0.5</v>
      </c>
      <c r="AA13">
        <f>'Parameters &amp; Results'!AA15</f>
        <v>0.5</v>
      </c>
    </row>
    <row r="14" spans="1:27" x14ac:dyDescent="0.15">
      <c r="A14" s="4">
        <f t="shared" si="0"/>
        <v>12</v>
      </c>
      <c r="B14" s="4">
        <f t="shared" ca="1" si="1"/>
        <v>0.5</v>
      </c>
      <c r="C14" s="4">
        <f t="shared" ca="1" si="2"/>
        <v>0.5</v>
      </c>
      <c r="D14" s="4">
        <f t="shared" ca="1" si="3"/>
        <v>0.25</v>
      </c>
      <c r="E14" s="4">
        <f t="shared" ca="1" si="4"/>
        <v>0.5</v>
      </c>
      <c r="F14" s="4">
        <f t="shared" ca="1" si="5"/>
        <v>0.25</v>
      </c>
      <c r="G14" s="4">
        <f t="shared" ca="1" si="6"/>
        <v>1</v>
      </c>
      <c r="H14" s="4">
        <f t="shared" ca="1" si="7"/>
        <v>0.5</v>
      </c>
      <c r="I14" s="4">
        <f t="shared" ca="1" si="8"/>
        <v>0.5</v>
      </c>
      <c r="J14" s="4">
        <f t="shared" ca="1" si="9"/>
        <v>0.5</v>
      </c>
      <c r="K14" s="4">
        <f t="shared" ca="1" si="10"/>
        <v>0.5</v>
      </c>
      <c r="L14" s="4">
        <f t="shared" ca="1" si="11"/>
        <v>0.5</v>
      </c>
      <c r="M14" s="4">
        <f t="shared" ca="1" si="12"/>
        <v>0.5</v>
      </c>
      <c r="N14" s="4">
        <f t="shared" ca="1" si="13"/>
        <v>0.5</v>
      </c>
      <c r="O14" s="4">
        <f t="shared" si="14"/>
        <v>12</v>
      </c>
      <c r="P14">
        <f>'Parameters &amp; Results'!P16</f>
        <v>0.5</v>
      </c>
      <c r="Q14">
        <f>'Parameters &amp; Results'!Q16</f>
        <v>0.5</v>
      </c>
      <c r="R14">
        <f>'Parameters &amp; Results'!R16</f>
        <v>0.5</v>
      </c>
      <c r="S14">
        <f>'Parameters &amp; Results'!S16</f>
        <v>0.5</v>
      </c>
      <c r="T14">
        <f>'Parameters &amp; Results'!T16</f>
        <v>0.5</v>
      </c>
      <c r="U14">
        <f>'Parameters &amp; Results'!U16</f>
        <v>0.5</v>
      </c>
      <c r="V14">
        <f>'Parameters &amp; Results'!V16</f>
        <v>0.5</v>
      </c>
      <c r="W14">
        <f>'Parameters &amp; Results'!W16</f>
        <v>0.5</v>
      </c>
      <c r="X14">
        <f>'Parameters &amp; Results'!X16</f>
        <v>0.5</v>
      </c>
      <c r="Y14">
        <f>'Parameters &amp; Results'!Y16</f>
        <v>0.5</v>
      </c>
      <c r="Z14">
        <f>'Parameters &amp; Results'!Z16</f>
        <v>0.5</v>
      </c>
      <c r="AA14">
        <f>'Parameters &amp; Results'!AA16</f>
        <v>0.5</v>
      </c>
    </row>
    <row r="15" spans="1:27" x14ac:dyDescent="0.15">
      <c r="A15" s="4">
        <f t="shared" si="0"/>
        <v>13</v>
      </c>
      <c r="B15" s="4">
        <f t="shared" ca="1" si="1"/>
        <v>0.5</v>
      </c>
      <c r="C15" s="4">
        <f t="shared" ca="1" si="2"/>
        <v>0.5</v>
      </c>
      <c r="D15" s="4">
        <f t="shared" ca="1" si="3"/>
        <v>0.25</v>
      </c>
      <c r="E15" s="4">
        <f t="shared" ca="1" si="4"/>
        <v>0.5</v>
      </c>
      <c r="F15" s="4">
        <f t="shared" ca="1" si="5"/>
        <v>0.25</v>
      </c>
      <c r="G15" s="4">
        <f t="shared" ca="1" si="6"/>
        <v>1</v>
      </c>
      <c r="H15" s="4">
        <f t="shared" ca="1" si="7"/>
        <v>0.5</v>
      </c>
      <c r="I15" s="4">
        <f t="shared" ca="1" si="8"/>
        <v>0.5</v>
      </c>
      <c r="J15" s="4">
        <f t="shared" ca="1" si="9"/>
        <v>0.5</v>
      </c>
      <c r="K15" s="4">
        <f t="shared" ca="1" si="10"/>
        <v>0.5</v>
      </c>
      <c r="L15" s="4">
        <f t="shared" ca="1" si="11"/>
        <v>0.5</v>
      </c>
      <c r="M15" s="4">
        <f t="shared" ca="1" si="12"/>
        <v>0.5</v>
      </c>
      <c r="N15" s="4">
        <f t="shared" ca="1" si="13"/>
        <v>0.5</v>
      </c>
      <c r="O15" s="4">
        <f t="shared" si="14"/>
        <v>13</v>
      </c>
      <c r="P15">
        <f>'Parameters &amp; Results'!P17</f>
        <v>0.5</v>
      </c>
      <c r="Q15">
        <f>'Parameters &amp; Results'!Q17</f>
        <v>0.5</v>
      </c>
      <c r="R15">
        <f>'Parameters &amp; Results'!R17</f>
        <v>0.5</v>
      </c>
      <c r="S15">
        <f>'Parameters &amp; Results'!S17</f>
        <v>0.5</v>
      </c>
      <c r="T15">
        <f>'Parameters &amp; Results'!T17</f>
        <v>0.5</v>
      </c>
      <c r="U15">
        <f>'Parameters &amp; Results'!U17</f>
        <v>0.5</v>
      </c>
      <c r="V15">
        <f>'Parameters &amp; Results'!V17</f>
        <v>0.5</v>
      </c>
      <c r="W15">
        <f>'Parameters &amp; Results'!W17</f>
        <v>0.5</v>
      </c>
      <c r="X15">
        <f>'Parameters &amp; Results'!X17</f>
        <v>0.5</v>
      </c>
      <c r="Y15">
        <f>'Parameters &amp; Results'!Y17</f>
        <v>0.5</v>
      </c>
      <c r="Z15">
        <f>'Parameters &amp; Results'!Z17</f>
        <v>0.5</v>
      </c>
      <c r="AA15">
        <f>'Parameters &amp; Results'!AA17</f>
        <v>0.5</v>
      </c>
    </row>
    <row r="16" spans="1:27" x14ac:dyDescent="0.15">
      <c r="A16" s="4">
        <f t="shared" si="0"/>
        <v>14</v>
      </c>
      <c r="B16" s="4">
        <f t="shared" ca="1" si="1"/>
        <v>0.5</v>
      </c>
      <c r="C16" s="4">
        <f t="shared" ca="1" si="2"/>
        <v>0.5</v>
      </c>
      <c r="D16" s="4">
        <f t="shared" ca="1" si="3"/>
        <v>0.25</v>
      </c>
      <c r="E16" s="4">
        <f t="shared" ca="1" si="4"/>
        <v>0.5</v>
      </c>
      <c r="F16" s="4">
        <f t="shared" ca="1" si="5"/>
        <v>0.25</v>
      </c>
      <c r="G16" s="4">
        <f t="shared" ca="1" si="6"/>
        <v>1</v>
      </c>
      <c r="H16" s="4">
        <f t="shared" ca="1" si="7"/>
        <v>0.5</v>
      </c>
      <c r="I16" s="4">
        <f t="shared" ca="1" si="8"/>
        <v>0.5</v>
      </c>
      <c r="J16" s="4">
        <f t="shared" ca="1" si="9"/>
        <v>0.5</v>
      </c>
      <c r="K16" s="4">
        <f t="shared" ca="1" si="10"/>
        <v>0.5</v>
      </c>
      <c r="L16" s="4">
        <f t="shared" ca="1" si="11"/>
        <v>0.5</v>
      </c>
      <c r="M16" s="4">
        <f t="shared" ca="1" si="12"/>
        <v>0.5</v>
      </c>
      <c r="N16" s="4">
        <f t="shared" ca="1" si="13"/>
        <v>0.5</v>
      </c>
      <c r="O16" s="4">
        <f t="shared" si="14"/>
        <v>14</v>
      </c>
      <c r="P16">
        <f>'Parameters &amp; Results'!P18</f>
        <v>0.5</v>
      </c>
      <c r="Q16">
        <f>'Parameters &amp; Results'!Q18</f>
        <v>0.5</v>
      </c>
      <c r="R16">
        <f>'Parameters &amp; Results'!R18</f>
        <v>0.5</v>
      </c>
      <c r="S16">
        <f>'Parameters &amp; Results'!S18</f>
        <v>0.5</v>
      </c>
      <c r="T16">
        <f>'Parameters &amp; Results'!T18</f>
        <v>0.5</v>
      </c>
      <c r="U16">
        <f>'Parameters &amp; Results'!U18</f>
        <v>0.5</v>
      </c>
      <c r="V16">
        <f>'Parameters &amp; Results'!V18</f>
        <v>0.5</v>
      </c>
      <c r="W16">
        <f>'Parameters &amp; Results'!W18</f>
        <v>0.5</v>
      </c>
      <c r="X16">
        <f>'Parameters &amp; Results'!X18</f>
        <v>0.5</v>
      </c>
      <c r="Y16">
        <f>'Parameters &amp; Results'!Y18</f>
        <v>0.5</v>
      </c>
      <c r="Z16">
        <f>'Parameters &amp; Results'!Z18</f>
        <v>0.5</v>
      </c>
      <c r="AA16">
        <f>'Parameters &amp; Results'!AA18</f>
        <v>0.5</v>
      </c>
    </row>
    <row r="17" spans="1:27" x14ac:dyDescent="0.15">
      <c r="A17" s="4">
        <f t="shared" si="0"/>
        <v>15</v>
      </c>
      <c r="B17" s="4">
        <f t="shared" ca="1" si="1"/>
        <v>0.5</v>
      </c>
      <c r="C17" s="4">
        <f t="shared" ca="1" si="2"/>
        <v>0.5</v>
      </c>
      <c r="D17" s="4">
        <f t="shared" ca="1" si="3"/>
        <v>0.25</v>
      </c>
      <c r="E17" s="4">
        <f t="shared" ca="1" si="4"/>
        <v>0.5</v>
      </c>
      <c r="F17" s="4">
        <f t="shared" ca="1" si="5"/>
        <v>0.25</v>
      </c>
      <c r="G17" s="4">
        <f t="shared" ca="1" si="6"/>
        <v>1</v>
      </c>
      <c r="H17" s="4">
        <f t="shared" ca="1" si="7"/>
        <v>0.5</v>
      </c>
      <c r="I17" s="4">
        <f t="shared" ca="1" si="8"/>
        <v>0.5</v>
      </c>
      <c r="J17" s="4">
        <f t="shared" ca="1" si="9"/>
        <v>0.5</v>
      </c>
      <c r="K17" s="4">
        <f t="shared" ca="1" si="10"/>
        <v>0.5</v>
      </c>
      <c r="L17" s="4">
        <f t="shared" ca="1" si="11"/>
        <v>0.5</v>
      </c>
      <c r="M17" s="4">
        <f t="shared" ca="1" si="12"/>
        <v>0.5</v>
      </c>
      <c r="N17" s="4">
        <f t="shared" ca="1" si="13"/>
        <v>0.5</v>
      </c>
      <c r="O17" s="4">
        <f t="shared" si="14"/>
        <v>15</v>
      </c>
      <c r="P17">
        <f>'Parameters &amp; Results'!P19</f>
        <v>0.5</v>
      </c>
      <c r="Q17">
        <f>'Parameters &amp; Results'!Q19</f>
        <v>0.5</v>
      </c>
      <c r="R17">
        <f>'Parameters &amp; Results'!R19</f>
        <v>0.5</v>
      </c>
      <c r="S17">
        <f>'Parameters &amp; Results'!S19</f>
        <v>0.5</v>
      </c>
      <c r="T17">
        <f>'Parameters &amp; Results'!T19</f>
        <v>0.5</v>
      </c>
      <c r="U17">
        <f>'Parameters &amp; Results'!U19</f>
        <v>0.5</v>
      </c>
      <c r="V17">
        <f>'Parameters &amp; Results'!V19</f>
        <v>0.5</v>
      </c>
      <c r="W17">
        <f>'Parameters &amp; Results'!W19</f>
        <v>0.5</v>
      </c>
      <c r="X17">
        <f>'Parameters &amp; Results'!X19</f>
        <v>0.5</v>
      </c>
      <c r="Y17">
        <f>'Parameters &amp; Results'!Y19</f>
        <v>0.5</v>
      </c>
      <c r="Z17">
        <f>'Parameters &amp; Results'!Z19</f>
        <v>0.5</v>
      </c>
      <c r="AA17">
        <f>'Parameters &amp; Results'!AA19</f>
        <v>0.5</v>
      </c>
    </row>
    <row r="18" spans="1:27" x14ac:dyDescent="0.15">
      <c r="B18" s="4">
        <f t="shared" ref="B18" ca="1" si="15">N17</f>
        <v>0.5</v>
      </c>
      <c r="C18" s="4">
        <f t="shared" ref="C18" ca="1" si="16">1-B18</f>
        <v>0.5</v>
      </c>
      <c r="D18" s="4">
        <f t="shared" ref="D18" ca="1" si="17">((B18^2)*(1-F))+(B18*F)</f>
        <v>0.25</v>
      </c>
      <c r="E18" s="4">
        <f t="shared" ref="E18" ca="1" si="18">2*B18*C18*(1-F)</f>
        <v>0.5</v>
      </c>
      <c r="F18" s="4">
        <f t="shared" ref="F18" ca="1" si="19">((C18^2)*(1-F))+(C18*F)</f>
        <v>0.25</v>
      </c>
      <c r="G18"/>
      <c r="H18"/>
      <c r="I18"/>
      <c r="J18"/>
      <c r="K18"/>
      <c r="L18"/>
      <c r="M18"/>
      <c r="N18"/>
      <c r="O18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B1" sqref="B1:B65536"/>
    </sheetView>
  </sheetViews>
  <sheetFormatPr baseColWidth="10" defaultRowHeight="12" x14ac:dyDescent="0.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Parameters &amp; Results</vt:lpstr>
      <vt:lpstr>Calculations</vt:lpstr>
      <vt:lpstr>Manual</vt:lpstr>
      <vt:lpstr>_Fit11</vt:lpstr>
      <vt:lpstr>_Fit12</vt:lpstr>
      <vt:lpstr>_Fit22</vt:lpstr>
      <vt:lpstr>EndFreqA1</vt:lpstr>
      <vt:lpstr>EndFreqA1A1</vt:lpstr>
      <vt:lpstr>EndFreqA1A2</vt:lpstr>
      <vt:lpstr>EndFreqA2</vt:lpstr>
      <vt:lpstr>EndFreqA2A2</vt:lpstr>
      <vt:lpstr>F</vt:lpstr>
      <vt:lpstr>Mut1to2</vt:lpstr>
      <vt:lpstr>Mut2to1</vt:lpstr>
      <vt:lpstr>PercentMigs</vt:lpstr>
      <vt:lpstr>PopSize</vt:lpstr>
      <vt:lpstr>'Parameters &amp; Results'!Print_Area</vt:lpstr>
      <vt:lpstr>SourceFreqA1</vt:lpstr>
      <vt:lpstr>StartFreqA1</vt:lpstr>
    </vt:vector>
  </TitlesOfParts>
  <Company>HMS Beagle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Darwin</dc:creator>
  <cp:lastModifiedBy>Jon Herron</cp:lastModifiedBy>
  <cp:lastPrinted>2000-09-06T05:54:56Z</cp:lastPrinted>
  <dcterms:created xsi:type="dcterms:W3CDTF">2000-08-25T05:11:49Z</dcterms:created>
  <dcterms:modified xsi:type="dcterms:W3CDTF">2020-06-05T20:30:20Z</dcterms:modified>
</cp:coreProperties>
</file>